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D19" i="1" l="1"/>
  <c r="F24" i="1"/>
  <c r="F23" i="1"/>
  <c r="F22" i="1"/>
  <c r="F20" i="1"/>
  <c r="F19" i="1" l="1"/>
  <c r="F26" i="1"/>
  <c r="G51" i="1" l="1"/>
  <c r="G50" i="1"/>
  <c r="G49" i="1"/>
  <c r="G48" i="1"/>
  <c r="G52" i="1" l="1"/>
  <c r="F18" i="1"/>
  <c r="E24" i="1"/>
  <c r="G24" i="1" s="1"/>
  <c r="E25" i="1"/>
  <c r="G25" i="1" s="1"/>
  <c r="E26" i="1"/>
  <c r="E20" i="1"/>
  <c r="G20" i="1" s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<sst xmlns="http://schemas.openxmlformats.org/spreadsheetml/2006/main" count="158" uniqueCount="137">
  <si>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</si>
  <si>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</si>
  <si>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</si>
  <si>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</si>
  <si>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</si>
  <si>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</si>
  <si>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</si>
  <si>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</si>
  <si>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</si>
  <si>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</si>
  <si>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</si>
  <si>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</si>
  <si>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</si>
  <si>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</si>
  <si>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</si>
  <si>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</si>
  <si>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</si>
  <si>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</si>
  <si>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</si>
  <si>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</si>
  <si>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</si>
  <si>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</si>
  <si>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</si>
  <si>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</si>
  <si>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</si>
  <si>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</si>
  <si>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</si>
  <si>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</si>
  <si>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</si>
  <si>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</si>
  <si>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</si>
  <si>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</si>
  <si>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</si>
  <si>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</si>
  <si>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</si>
  <si>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</si>
  <si>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</si>
  <si>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</si>
  <si>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</si>
  <si>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</si>
  <si>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</si>
  <si>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</si>
  <si>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</si>
  <si>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</si>
  <si>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</si>
  <si>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</si>
  <si>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</si>
  <si>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</si>
  <si>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</si>
  <si>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</si>
  <si>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</si>
  <si>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</si>
  <si>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</si>
  <si>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</si>
  <si>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</si>
  <si>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</si>
  <si>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</si>
  <si>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</si>
  <si>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</si>
  <si>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</si>
  <si>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</si>
  <si>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</si>
  <si>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</si>
  <si>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</si>
  <si>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</si>
  <si>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</si>
  <si>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</si>
  <si>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</si>
  <si>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</si>
  <si>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</si>
  <si>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</si>
  <si>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</si>
  <si>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</si>
  <si>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Нансена,21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</si>
  <si>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</si>
  <si>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</si>
  <si>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ООО "Расчетно-процессинговые системы"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</si>
  <si>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</si>
  <si>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13.</t>
  </si>
  <si>
    <t>ГП ЯО "Северный Водоканал"</t>
  </si>
  <si>
    <t>OOO"Рыбинская генерация"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</si>
  <si>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</si>
  <si>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</si>
  <si>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</si>
  <si>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</si>
  <si>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</si>
  <si>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</si>
  <si>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</si>
  <si>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Техническое диагностирование внутридомового газового оборудования</t>
  </si>
  <si>
    <t>ООО"Диагностика-В"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</si>
  <si>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</si>
  <si>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21 ул. Нансена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</si>
  <si>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</si>
  <si>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</si>
  <si>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</si>
  <si>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</si>
  <si>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</si>
  <si>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труб с фасонными частями и муфтовой арматурой</t>
  </si>
  <si>
    <t>60,8 м.</t>
  </si>
  <si>
    <t>регулировка приборов отопления</t>
  </si>
  <si>
    <t>100 шт.</t>
  </si>
  <si>
    <t>смена вентилей</t>
  </si>
  <si>
    <t>8 шт.</t>
  </si>
  <si>
    <t>смена радиаторов</t>
  </si>
  <si>
    <t>4 шт.</t>
  </si>
  <si>
    <t>поверка ОДПУ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</si>
  <si>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</si>
  <si>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</si>
  <si>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</si>
  <si>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</si>
  <si>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</si>
  <si>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</si>
  <si>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8,1 м.</t>
  </si>
  <si>
    <t>прочистка труб</t>
  </si>
  <si>
    <t>90 м.</t>
  </si>
  <si>
    <t>Электромонтажные работы</t>
  </si>
  <si>
    <t>в том числе смена ламп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</si>
  <si>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</si>
  <si>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</si>
  <si>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</si>
  <si>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</si>
  <si>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0,8 м2</t>
  </si>
  <si>
    <t>Ремонт кровли</t>
  </si>
  <si>
    <t>4,5 м2</t>
  </si>
  <si>
    <t>Проверка и прочистка вентканалов</t>
  </si>
  <si>
    <t>3 шт.</t>
  </si>
  <si>
    <t>Смена почтовых ящиков</t>
  </si>
  <si>
    <t>5 шт.</t>
  </si>
  <si>
    <t>Ремонт балконной плиты</t>
  </si>
  <si>
    <t>3 м2</t>
  </si>
  <si>
    <t>Ремонт плит над входами в подъезды № 1, 2</t>
  </si>
  <si>
    <t>2 шт.</t>
  </si>
  <si>
    <t>Ремонт наружной стены (кв. 16)</t>
  </si>
  <si>
    <t>4 м2</t>
  </si>
  <si>
    <t>Смена замков и проушин</t>
  </si>
  <si>
    <t>7 шт.</t>
  </si>
  <si>
    <t>Прочие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</si>
</sst>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17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/>
    <xf numFmtId="0" fontId="19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workbookViewId="0">
      <pane xSplit="6" ySplit="14" topLeftCell="G51" activePane="bottomRight" state="frozen"/>
      <selection pane="topRight" activeCell="G1" sqref="G1"/>
      <selection pane="bottomLeft" activeCell="A14" sqref="A14"/>
      <selection pane="bottomRight" activeCell="I64" sqref="I6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7109375" customWidth="1"/>
    <col min="7" max="7" width="12.85546875" customWidth="1"/>
    <col min="8" max="8" width="7.85546875" customWidth="1"/>
    <col min="9" max="9" width="9.28515625" customWidth="1"/>
    <col min="10" max="10" width="8.7109375" customWidth="1"/>
    <col min="11" max="11" width="11.5703125" bestFit="1" customWidth="1"/>
    <col min="12" max="12" width="9.5703125" bestFit="1" customWidth="1"/>
  </cols>
  <sheetData>
    <row r="2" spans="1:7" x14ac:dyDescent="0.25">
      <c r="A2" s="54" t="s">
        <v>24</v>
      </c>
      <c r="B2" s="54"/>
      <c r="C2" s="54"/>
      <c r="D2" s="54"/>
      <c r="E2" s="54"/>
      <c r="F2" s="54"/>
      <c r="G2" s="54"/>
    </row>
    <row r="3" spans="1:7" ht="15.75" thickBot="1" x14ac:dyDescent="0.3">
      <c r="A3" s="55" t="s">
        <v>25</v>
      </c>
      <c r="B3" s="55"/>
      <c r="C3" s="55"/>
      <c r="D3" s="55"/>
      <c r="E3" s="55"/>
      <c r="F3" s="55"/>
      <c r="G3" s="55"/>
    </row>
    <row r="4" spans="1:7" ht="8.25" customHeight="1" x14ac:dyDescent="0.25"/>
    <row r="5" spans="1:7" x14ac:dyDescent="0.25">
      <c r="A5" s="54" t="s">
        <v>26</v>
      </c>
      <c r="B5" s="54"/>
      <c r="C5" s="54"/>
      <c r="D5" s="54"/>
      <c r="E5" s="54"/>
      <c r="F5" s="54"/>
      <c r="G5" s="54"/>
    </row>
    <row r="6" spans="1:7" ht="13.5" customHeight="1" x14ac:dyDescent="0.25">
      <c r="A6" s="69" t="s">
        <v>27</v>
      </c>
      <c r="B6" s="69"/>
      <c r="C6" s="69"/>
      <c r="D6" s="69"/>
      <c r="E6" s="69"/>
      <c r="F6" s="69"/>
      <c r="G6" s="69"/>
    </row>
    <row r="7" spans="1:7" ht="15" customHeight="1" x14ac:dyDescent="0.25">
      <c r="A7" s="70" t="s">
        <v>81</v>
      </c>
      <c r="B7" s="70"/>
      <c r="C7" s="70"/>
      <c r="D7" s="70"/>
      <c r="E7" s="70"/>
      <c r="F7" s="70"/>
      <c r="G7" s="70"/>
    </row>
    <row r="8" spans="1:7" ht="15.75" x14ac:dyDescent="0.25">
      <c r="A8" s="69" t="s">
        <v>73</v>
      </c>
      <c r="B8" s="69"/>
      <c r="C8" s="69"/>
      <c r="D8" s="69"/>
      <c r="E8" s="69"/>
      <c r="F8" s="69"/>
      <c r="G8" s="69"/>
    </row>
    <row r="9" spans="1:7" ht="9.75" customHeight="1" x14ac:dyDescent="0.25"/>
    <row r="10" spans="1:7" x14ac:dyDescent="0.25">
      <c r="A10" s="72" t="s">
        <v>29</v>
      </c>
      <c r="B10" s="72"/>
      <c r="C10" s="72"/>
      <c r="D10" s="72"/>
      <c r="E10" s="72"/>
    </row>
    <row r="11" spans="1:7" x14ac:dyDescent="0.25">
      <c r="A11" s="72" t="s">
        <v>30</v>
      </c>
      <c r="B11" s="72"/>
      <c r="C11" s="72"/>
      <c r="D11" s="72"/>
      <c r="E11" s="72"/>
      <c r="G11" s="23">
        <v>520379.44</v>
      </c>
    </row>
    <row r="12" spans="1:7" ht="11.25" customHeight="1" x14ac:dyDescent="0.25"/>
    <row r="13" spans="1:7" x14ac:dyDescent="0.25">
      <c r="A13" s="71" t="s">
        <v>28</v>
      </c>
      <c r="B13" s="71"/>
      <c r="C13" s="71"/>
      <c r="D13" s="71"/>
      <c r="E13" s="71"/>
    </row>
    <row r="15" spans="1:7" ht="36" x14ac:dyDescent="0.25">
      <c r="A15" s="60" t="s">
        <v>0</v>
      </c>
      <c r="B15" s="60"/>
      <c r="C15" s="14" t="s">
        <v>82</v>
      </c>
      <c r="D15" s="2" t="s">
        <v>83</v>
      </c>
      <c r="E15" s="30" t="s">
        <v>15</v>
      </c>
      <c r="F15" s="2" t="s">
        <v>84</v>
      </c>
      <c r="G15" s="17" t="s">
        <v>85</v>
      </c>
    </row>
    <row r="16" spans="1:7" x14ac:dyDescent="0.25">
      <c r="A16" s="60"/>
      <c r="B16" s="60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61">
        <v>1</v>
      </c>
      <c r="B17" s="61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62" t="s">
        <v>68</v>
      </c>
      <c r="B18" s="62"/>
      <c r="C18" s="16">
        <f>C19+C20+C21+C22+C23</f>
        <v>230493.75999999998</v>
      </c>
      <c r="D18" s="12">
        <f>D19+D20+D21+D22+D23</f>
        <v>625279.53</v>
      </c>
      <c r="E18" s="12">
        <f>E19+E20+E21+E22+E23</f>
        <v>855773.29000000015</v>
      </c>
      <c r="F18" s="12">
        <f>F19+F20+F21+F22+F23</f>
        <v>618753.70000000007</v>
      </c>
      <c r="G18" s="16">
        <f>G19+G20+G21+G22+G23</f>
        <v>237019.59</v>
      </c>
      <c r="H18" s="25"/>
    </row>
    <row r="19" spans="1:11" x14ac:dyDescent="0.25">
      <c r="A19" s="56" t="s">
        <v>1</v>
      </c>
      <c r="B19" s="56"/>
      <c r="C19" s="16">
        <v>221871.52</v>
      </c>
      <c r="D19" s="12">
        <f>625279.53-D21-D20-D22-D23-D24-D25</f>
        <v>588714.46000000008</v>
      </c>
      <c r="E19" s="12">
        <f>C19+D19</f>
        <v>810585.9800000001</v>
      </c>
      <c r="F19" s="12">
        <f>667818.72-F20-F21-F22-F23-F24-F25-379.46</f>
        <v>583249.13000000012</v>
      </c>
      <c r="G19" s="16">
        <f>E19-F19</f>
        <v>227336.84999999998</v>
      </c>
      <c r="H19" s="25"/>
    </row>
    <row r="20" spans="1:11" x14ac:dyDescent="0.25">
      <c r="A20" s="56" t="s">
        <v>2</v>
      </c>
      <c r="B20" s="56"/>
      <c r="C20" s="16">
        <v>877.49</v>
      </c>
      <c r="D20" s="12">
        <v>3690.57</v>
      </c>
      <c r="E20" s="12">
        <f t="shared" ref="E20:E26" si="0">C20+D20</f>
        <v>4568.0600000000004</v>
      </c>
      <c r="F20" s="12">
        <f>3577.58+17.04</f>
        <v>3594.62</v>
      </c>
      <c r="G20" s="16">
        <f t="shared" ref="G20:G23" si="1">E20-F20</f>
        <v>973.44000000000051</v>
      </c>
      <c r="H20" s="28"/>
      <c r="I20" s="28"/>
      <c r="J20" s="28"/>
    </row>
    <row r="21" spans="1:11" x14ac:dyDescent="0.25">
      <c r="A21" s="56" t="s">
        <v>3</v>
      </c>
      <c r="B21" s="56"/>
      <c r="C21" s="16">
        <v>0</v>
      </c>
      <c r="D21" s="12">
        <v>0</v>
      </c>
      <c r="E21" s="12">
        <v>0</v>
      </c>
      <c r="F21" s="12">
        <v>0</v>
      </c>
      <c r="G21" s="16">
        <f t="shared" si="1"/>
        <v>0</v>
      </c>
    </row>
    <row r="22" spans="1:11" x14ac:dyDescent="0.25">
      <c r="A22" s="56" t="s">
        <v>4</v>
      </c>
      <c r="B22" s="56"/>
      <c r="C22" s="16">
        <v>616.04999999999995</v>
      </c>
      <c r="D22" s="12">
        <v>2683.79</v>
      </c>
      <c r="E22" s="12">
        <f t="shared" si="0"/>
        <v>3299.84</v>
      </c>
      <c r="F22" s="12">
        <f>2603.5+7.36</f>
        <v>2610.86</v>
      </c>
      <c r="G22" s="16">
        <f t="shared" si="1"/>
        <v>688.98</v>
      </c>
    </row>
    <row r="23" spans="1:11" x14ac:dyDescent="0.25">
      <c r="A23" s="56" t="s">
        <v>5</v>
      </c>
      <c r="B23" s="56"/>
      <c r="C23" s="16">
        <v>7128.7</v>
      </c>
      <c r="D23" s="12">
        <v>30190.71</v>
      </c>
      <c r="E23" s="12">
        <f t="shared" si="0"/>
        <v>37319.409999999996</v>
      </c>
      <c r="F23" s="12">
        <f>29156.78+142.31</f>
        <v>29299.09</v>
      </c>
      <c r="G23" s="16">
        <f t="shared" si="1"/>
        <v>8020.3199999999961</v>
      </c>
    </row>
    <row r="24" spans="1:11" x14ac:dyDescent="0.25">
      <c r="A24" s="64" t="s">
        <v>6</v>
      </c>
      <c r="B24" s="64"/>
      <c r="C24" s="16">
        <v>283346.31</v>
      </c>
      <c r="D24" s="12">
        <v>0</v>
      </c>
      <c r="E24" s="12">
        <f t="shared" si="0"/>
        <v>283346.31</v>
      </c>
      <c r="F24" s="12">
        <f>4580.74+21357.02+22747.8</f>
        <v>48685.56</v>
      </c>
      <c r="G24" s="16">
        <f>E24-F24</f>
        <v>234660.75</v>
      </c>
    </row>
    <row r="25" spans="1:11" x14ac:dyDescent="0.25">
      <c r="A25" s="64" t="s">
        <v>7</v>
      </c>
      <c r="B25" s="64"/>
      <c r="C25" s="16">
        <v>0</v>
      </c>
      <c r="D25" s="12">
        <v>0</v>
      </c>
      <c r="E25" s="12">
        <f t="shared" si="0"/>
        <v>0</v>
      </c>
      <c r="F25" s="12">
        <v>0</v>
      </c>
      <c r="G25" s="16">
        <f t="shared" ref="G25:G26" si="2">E25-F25</f>
        <v>0</v>
      </c>
    </row>
    <row r="26" spans="1:11" x14ac:dyDescent="0.25">
      <c r="A26" s="64" t="s">
        <v>8</v>
      </c>
      <c r="B26" s="64"/>
      <c r="C26" s="16">
        <v>0</v>
      </c>
      <c r="D26" s="12">
        <v>5159.3999999999996</v>
      </c>
      <c r="E26" s="12">
        <f t="shared" si="0"/>
        <v>5159.3999999999996</v>
      </c>
      <c r="F26" s="12">
        <f>D26</f>
        <v>5159.3999999999996</v>
      </c>
      <c r="G26" s="16">
        <f t="shared" si="2"/>
        <v>0</v>
      </c>
    </row>
    <row r="27" spans="1:11" x14ac:dyDescent="0.25">
      <c r="A27" s="58" t="s">
        <v>9</v>
      </c>
      <c r="B27" s="58"/>
      <c r="C27" s="16">
        <f>C18++C24+C25+C26</f>
        <v>513840.06999999995</v>
      </c>
      <c r="D27" s="12">
        <f>D18+D24+D25+D26</f>
        <v>630438.93000000005</v>
      </c>
      <c r="E27" s="12">
        <f>E18+E24+E25+E26</f>
        <v>1144279</v>
      </c>
      <c r="F27" s="12">
        <f>F18+F24+F25+F26</f>
        <v>672598.66</v>
      </c>
      <c r="G27" s="16">
        <f>G18+G24+G25+G26</f>
        <v>471680.33999999997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2" t="s">
        <v>10</v>
      </c>
      <c r="B31" s="59" t="s">
        <v>11</v>
      </c>
      <c r="C31" s="59"/>
      <c r="D31" s="59"/>
      <c r="E31" s="59"/>
      <c r="F31" s="3" t="s">
        <v>12</v>
      </c>
      <c r="G31" s="4" t="s">
        <v>16</v>
      </c>
    </row>
    <row r="32" spans="1:11" x14ac:dyDescent="0.25">
      <c r="A32" s="5" t="s">
        <v>17</v>
      </c>
      <c r="B32" s="57" t="s">
        <v>32</v>
      </c>
      <c r="C32" s="57"/>
      <c r="D32" s="57"/>
      <c r="E32" s="57"/>
      <c r="F32" s="13" t="s">
        <v>63</v>
      </c>
      <c r="G32" s="20">
        <v>34886.47</v>
      </c>
      <c r="K32" s="25"/>
    </row>
    <row r="33" spans="1:12" ht="34.5" x14ac:dyDescent="0.25">
      <c r="A33" s="5" t="s">
        <v>18</v>
      </c>
      <c r="B33" s="57" t="s">
        <v>33</v>
      </c>
      <c r="C33" s="57"/>
      <c r="D33" s="57"/>
      <c r="E33" s="57"/>
      <c r="F33" s="2" t="s">
        <v>76</v>
      </c>
      <c r="G33" s="20">
        <v>23481.55</v>
      </c>
      <c r="K33" s="25"/>
    </row>
    <row r="34" spans="1:12" ht="32.25" customHeight="1" x14ac:dyDescent="0.25">
      <c r="A34" s="6" t="s">
        <v>19</v>
      </c>
      <c r="B34" s="63" t="s">
        <v>34</v>
      </c>
      <c r="C34" s="63"/>
      <c r="D34" s="63"/>
      <c r="E34" s="63"/>
      <c r="F34" s="13" t="s">
        <v>64</v>
      </c>
      <c r="G34" s="20">
        <v>302050</v>
      </c>
      <c r="K34" s="25"/>
    </row>
    <row r="35" spans="1:12" x14ac:dyDescent="0.25">
      <c r="A35" s="29" t="s">
        <v>20</v>
      </c>
      <c r="B35" s="76" t="s">
        <v>75</v>
      </c>
      <c r="C35" s="76"/>
      <c r="D35" s="76"/>
      <c r="E35" s="76"/>
      <c r="F35" s="13" t="s">
        <v>64</v>
      </c>
      <c r="G35" s="20">
        <v>15431.08</v>
      </c>
      <c r="K35" s="25"/>
    </row>
    <row r="36" spans="1:12" x14ac:dyDescent="0.25">
      <c r="A36" s="27" t="s">
        <v>21</v>
      </c>
      <c r="B36" s="77" t="s">
        <v>71</v>
      </c>
      <c r="C36" s="77"/>
      <c r="D36" s="77"/>
      <c r="E36" s="77"/>
      <c r="F36" s="13"/>
      <c r="G36" s="20"/>
      <c r="K36" s="25"/>
    </row>
    <row r="37" spans="1:12" x14ac:dyDescent="0.25">
      <c r="A37" s="5" t="s">
        <v>22</v>
      </c>
      <c r="B37" s="57" t="s">
        <v>35</v>
      </c>
      <c r="C37" s="57"/>
      <c r="D37" s="57"/>
      <c r="E37" s="57"/>
      <c r="F37" s="13" t="s">
        <v>64</v>
      </c>
      <c r="G37" s="20">
        <v>39247.93</v>
      </c>
      <c r="K37" s="25"/>
    </row>
    <row r="38" spans="1:12" ht="21" customHeight="1" x14ac:dyDescent="0.25">
      <c r="A38" s="5" t="s">
        <v>31</v>
      </c>
      <c r="B38" s="68" t="s">
        <v>69</v>
      </c>
      <c r="C38" s="68"/>
      <c r="D38" s="68"/>
      <c r="E38" s="68"/>
      <c r="F38" s="19" t="s">
        <v>61</v>
      </c>
      <c r="G38" s="20">
        <v>6709</v>
      </c>
      <c r="K38" s="25"/>
    </row>
    <row r="39" spans="1:12" ht="21" customHeight="1" x14ac:dyDescent="0.25">
      <c r="A39" s="5" t="s">
        <v>36</v>
      </c>
      <c r="B39" s="73" t="s">
        <v>88</v>
      </c>
      <c r="C39" s="74"/>
      <c r="D39" s="74"/>
      <c r="E39" s="75"/>
      <c r="F39" s="19" t="s">
        <v>89</v>
      </c>
      <c r="G39" s="20">
        <v>33555.599999999999</v>
      </c>
      <c r="K39" s="25"/>
    </row>
    <row r="40" spans="1:12" ht="15.75" customHeight="1" x14ac:dyDescent="0.25">
      <c r="A40" s="27" t="s">
        <v>36</v>
      </c>
      <c r="B40" s="65" t="s">
        <v>70</v>
      </c>
      <c r="C40" s="66"/>
      <c r="D40" s="66"/>
      <c r="E40" s="67"/>
      <c r="F40" s="19"/>
      <c r="G40" s="20"/>
      <c r="K40" s="25"/>
    </row>
    <row r="41" spans="1:12" ht="15.75" customHeight="1" x14ac:dyDescent="0.25">
      <c r="A41" s="27" t="s">
        <v>40</v>
      </c>
      <c r="B41" s="65" t="s">
        <v>66</v>
      </c>
      <c r="C41" s="66"/>
      <c r="D41" s="66"/>
      <c r="E41" s="67"/>
      <c r="F41" s="19"/>
      <c r="G41" s="20"/>
      <c r="K41" s="25"/>
    </row>
    <row r="42" spans="1:12" x14ac:dyDescent="0.25">
      <c r="A42" s="5" t="s">
        <v>41</v>
      </c>
      <c r="B42" s="57" t="s">
        <v>77</v>
      </c>
      <c r="C42" s="57"/>
      <c r="D42" s="57"/>
      <c r="E42" s="57"/>
      <c r="F42" s="13" t="s">
        <v>64</v>
      </c>
      <c r="G42" s="20">
        <v>14759.47</v>
      </c>
      <c r="K42" s="25"/>
    </row>
    <row r="43" spans="1:12" x14ac:dyDescent="0.25">
      <c r="A43" s="5" t="s">
        <v>42</v>
      </c>
      <c r="B43" s="57" t="s">
        <v>37</v>
      </c>
      <c r="C43" s="57"/>
      <c r="D43" s="57"/>
      <c r="E43" s="57"/>
      <c r="F43" s="13" t="s">
        <v>74</v>
      </c>
      <c r="G43" s="20">
        <v>68431.460000000006</v>
      </c>
      <c r="K43" s="25"/>
    </row>
    <row r="44" spans="1:12" x14ac:dyDescent="0.25">
      <c r="A44" s="5" t="s">
        <v>43</v>
      </c>
      <c r="B44" s="57" t="s">
        <v>38</v>
      </c>
      <c r="C44" s="57"/>
      <c r="D44" s="57"/>
      <c r="E44" s="57"/>
      <c r="F44" s="13" t="s">
        <v>74</v>
      </c>
      <c r="G44" s="20">
        <v>117407.54</v>
      </c>
      <c r="I44" s="24"/>
      <c r="K44" s="33"/>
    </row>
    <row r="45" spans="1:12" x14ac:dyDescent="0.25">
      <c r="A45" s="27" t="s">
        <v>44</v>
      </c>
      <c r="B45" s="65" t="s">
        <v>72</v>
      </c>
      <c r="C45" s="66"/>
      <c r="D45" s="66"/>
      <c r="E45" s="67"/>
      <c r="F45" s="13"/>
      <c r="G45" s="20"/>
      <c r="K45" s="25"/>
      <c r="L45" s="24"/>
    </row>
    <row r="46" spans="1:12" x14ac:dyDescent="0.25">
      <c r="A46" s="5" t="s">
        <v>46</v>
      </c>
      <c r="B46" s="57" t="s">
        <v>39</v>
      </c>
      <c r="C46" s="57"/>
      <c r="D46" s="57"/>
      <c r="E46" s="57"/>
      <c r="F46" s="18" t="s">
        <v>62</v>
      </c>
      <c r="G46" s="20">
        <v>2348.38</v>
      </c>
      <c r="K46" s="25"/>
    </row>
    <row r="47" spans="1:12" x14ac:dyDescent="0.25">
      <c r="A47" s="78" t="s">
        <v>45</v>
      </c>
      <c r="B47" s="79"/>
      <c r="C47" s="79"/>
      <c r="D47" s="79"/>
      <c r="E47" s="80"/>
      <c r="F47" s="5"/>
      <c r="G47" s="20"/>
      <c r="K47" s="25"/>
    </row>
    <row r="48" spans="1:12" x14ac:dyDescent="0.25">
      <c r="A48" s="5" t="s">
        <v>78</v>
      </c>
      <c r="B48" s="57" t="s">
        <v>2</v>
      </c>
      <c r="C48" s="57"/>
      <c r="D48" s="57"/>
      <c r="E48" s="57"/>
      <c r="F48" s="34" t="s">
        <v>79</v>
      </c>
      <c r="G48" s="20">
        <f>D20</f>
        <v>3690.57</v>
      </c>
    </row>
    <row r="49" spans="1:7" x14ac:dyDescent="0.25">
      <c r="A49" s="5" t="s">
        <v>47</v>
      </c>
      <c r="B49" s="57" t="s">
        <v>3</v>
      </c>
      <c r="C49" s="57"/>
      <c r="D49" s="57"/>
      <c r="E49" s="57"/>
      <c r="F49" s="34" t="s">
        <v>80</v>
      </c>
      <c r="G49" s="20">
        <f>D21</f>
        <v>0</v>
      </c>
    </row>
    <row r="50" spans="1:7" x14ac:dyDescent="0.25">
      <c r="A50" s="5" t="s">
        <v>49</v>
      </c>
      <c r="B50" s="57" t="s">
        <v>48</v>
      </c>
      <c r="C50" s="57"/>
      <c r="D50" s="57"/>
      <c r="E50" s="57"/>
      <c r="F50" s="13" t="s">
        <v>65</v>
      </c>
      <c r="G50" s="20">
        <f>D23</f>
        <v>30190.71</v>
      </c>
    </row>
    <row r="51" spans="1:7" x14ac:dyDescent="0.25">
      <c r="A51" s="5" t="s">
        <v>50</v>
      </c>
      <c r="B51" s="57" t="s">
        <v>4</v>
      </c>
      <c r="C51" s="57"/>
      <c r="D51" s="57"/>
      <c r="E51" s="57"/>
      <c r="F51" s="34" t="s">
        <v>79</v>
      </c>
      <c r="G51" s="20">
        <f>D22</f>
        <v>2683.79</v>
      </c>
    </row>
    <row r="52" spans="1:7" x14ac:dyDescent="0.25">
      <c r="A52" s="5" t="s">
        <v>51</v>
      </c>
      <c r="B52" s="83" t="s">
        <v>15</v>
      </c>
      <c r="C52" s="83"/>
      <c r="D52" s="83"/>
      <c r="E52" s="83"/>
      <c r="F52" s="5"/>
      <c r="G52" s="12">
        <f>SUM(G32:G51)</f>
        <v>694873.54999999993</v>
      </c>
    </row>
    <row r="53" spans="1:7" x14ac:dyDescent="0.25">
      <c r="A53" s="5" t="s">
        <v>67</v>
      </c>
      <c r="B53" s="78" t="s">
        <v>86</v>
      </c>
      <c r="C53" s="79"/>
      <c r="D53" s="79"/>
      <c r="E53" s="79"/>
      <c r="F53" s="80"/>
      <c r="G53" s="21">
        <f>G11+F18+F26-G52</f>
        <v>449418.99000000011</v>
      </c>
    </row>
    <row r="55" spans="1:7" x14ac:dyDescent="0.25">
      <c r="A55" s="81" t="s">
        <v>52</v>
      </c>
      <c r="B55" s="81"/>
      <c r="C55" s="10"/>
      <c r="D55" s="10"/>
      <c r="E55" s="10"/>
    </row>
    <row r="56" spans="1:7" x14ac:dyDescent="0.25">
      <c r="A56" s="82" t="s">
        <v>87</v>
      </c>
      <c r="B56" s="82"/>
      <c r="C56" s="82"/>
      <c r="D56" s="82"/>
      <c r="E56" s="82"/>
      <c r="G56" s="26">
        <f>G24+G25</f>
        <v>234660.75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81" t="s">
        <v>53</v>
      </c>
      <c r="B58" s="81"/>
      <c r="C58" s="10"/>
      <c r="D58" s="10"/>
      <c r="E58" s="10"/>
    </row>
    <row r="60" spans="1:7" x14ac:dyDescent="0.25">
      <c r="A60" s="13" t="s">
        <v>10</v>
      </c>
      <c r="B60" s="84" t="s">
        <v>56</v>
      </c>
      <c r="C60" s="85"/>
      <c r="D60" s="85"/>
      <c r="E60" s="86"/>
      <c r="F60" s="11" t="s">
        <v>54</v>
      </c>
      <c r="G60" s="5" t="s">
        <v>55</v>
      </c>
    </row>
    <row r="61" spans="1:7" x14ac:dyDescent="0.25">
      <c r="A61" s="13" t="s">
        <v>17</v>
      </c>
      <c r="B61" s="87" t="s">
        <v>57</v>
      </c>
      <c r="C61" s="88"/>
      <c r="D61" s="88"/>
      <c r="E61" s="89"/>
      <c r="F61" s="1"/>
      <c r="G61" s="1"/>
    </row>
    <row r="62" spans="1:7" x14ac:dyDescent="0.25">
      <c r="A62" s="13" t="s">
        <v>18</v>
      </c>
      <c r="B62" s="87" t="s">
        <v>58</v>
      </c>
      <c r="C62" s="88"/>
      <c r="D62" s="88"/>
      <c r="E62" s="89"/>
      <c r="F62" s="1"/>
      <c r="G62" s="1"/>
    </row>
    <row r="63" spans="1:7" x14ac:dyDescent="0.25">
      <c r="A63" s="13" t="s">
        <v>19</v>
      </c>
      <c r="B63" s="87" t="s">
        <v>59</v>
      </c>
      <c r="C63" s="88"/>
      <c r="D63" s="88"/>
      <c r="E63" s="89"/>
      <c r="F63" s="31">
        <v>2</v>
      </c>
      <c r="G63" s="32">
        <v>17713.59</v>
      </c>
    </row>
  </sheetData>
  <mergeCells count="51"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50:E50"/>
    <mergeCell ref="B51:E51"/>
    <mergeCell ref="B46:E46"/>
    <mergeCell ref="B48:E48"/>
    <mergeCell ref="B39:E39"/>
    <mergeCell ref="A47:E47"/>
    <mergeCell ref="B45:E45"/>
    <mergeCell ref="B49:E49"/>
    <mergeCell ref="A5:G5"/>
    <mergeCell ref="A6:G6"/>
    <mergeCell ref="A7:G7"/>
    <mergeCell ref="A8:G8"/>
    <mergeCell ref="A13:E13"/>
    <mergeCell ref="A10:E10"/>
    <mergeCell ref="A11:E11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35:E35"/>
    <mergeCell ref="B36:E36"/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23622047244094491" top="0.55118110236220474" bottom="0.35433070866141736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sqref="A1:XFD1048576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5" t="s">
        <v>90</v>
      </c>
    </row>
    <row r="2" spans="1:4" ht="63.75" customHeight="1" x14ac:dyDescent="0.25">
      <c r="A2" s="90" t="s">
        <v>91</v>
      </c>
      <c r="B2" s="91"/>
      <c r="C2" s="91"/>
      <c r="D2" s="91"/>
    </row>
    <row r="3" spans="1:4" ht="26.45" customHeight="1" x14ac:dyDescent="0.25">
      <c r="A3" s="36" t="s">
        <v>10</v>
      </c>
      <c r="B3" s="36" t="s">
        <v>92</v>
      </c>
      <c r="C3" s="36" t="s">
        <v>93</v>
      </c>
      <c r="D3" s="37" t="s">
        <v>94</v>
      </c>
    </row>
    <row r="4" spans="1:4" ht="15.75" x14ac:dyDescent="0.25">
      <c r="A4" s="36">
        <v>1</v>
      </c>
      <c r="B4" s="38" t="s">
        <v>95</v>
      </c>
      <c r="C4" s="37"/>
      <c r="D4" s="39"/>
    </row>
    <row r="5" spans="1:4" ht="30.75" x14ac:dyDescent="0.25">
      <c r="A5" s="36"/>
      <c r="B5" s="40" t="s">
        <v>96</v>
      </c>
      <c r="C5" s="36"/>
      <c r="D5" s="39">
        <v>176458</v>
      </c>
    </row>
    <row r="6" spans="1:4" ht="29.25" x14ac:dyDescent="0.25">
      <c r="A6" s="36"/>
      <c r="B6" s="41" t="s">
        <v>97</v>
      </c>
      <c r="C6" s="36" t="s">
        <v>98</v>
      </c>
      <c r="D6" s="39"/>
    </row>
    <row r="7" spans="1:4" ht="15.75" x14ac:dyDescent="0.25">
      <c r="A7" s="36"/>
      <c r="B7" s="41" t="s">
        <v>99</v>
      </c>
      <c r="C7" s="36" t="s">
        <v>100</v>
      </c>
      <c r="D7" s="39"/>
    </row>
    <row r="8" spans="1:4" ht="15.75" x14ac:dyDescent="0.25">
      <c r="A8" s="36"/>
      <c r="B8" s="41" t="s">
        <v>101</v>
      </c>
      <c r="C8" s="36" t="s">
        <v>102</v>
      </c>
      <c r="D8" s="39"/>
    </row>
    <row r="9" spans="1:4" ht="15.75" x14ac:dyDescent="0.25">
      <c r="A9" s="36"/>
      <c r="B9" s="41" t="s">
        <v>103</v>
      </c>
      <c r="C9" s="36" t="s">
        <v>104</v>
      </c>
      <c r="D9" s="39"/>
    </row>
    <row r="10" spans="1:4" ht="15.75" x14ac:dyDescent="0.25">
      <c r="A10" s="36"/>
      <c r="B10" s="41" t="s">
        <v>105</v>
      </c>
      <c r="C10" s="36"/>
      <c r="D10" s="39"/>
    </row>
    <row r="11" spans="1:4" ht="15.75" x14ac:dyDescent="0.25">
      <c r="A11" s="36"/>
      <c r="B11" s="42"/>
      <c r="C11" s="36"/>
      <c r="D11" s="39"/>
    </row>
    <row r="12" spans="1:4" ht="15.75" x14ac:dyDescent="0.25">
      <c r="A12" s="36"/>
      <c r="B12" s="43" t="s">
        <v>106</v>
      </c>
      <c r="C12" s="36"/>
      <c r="D12" s="39">
        <v>2818</v>
      </c>
    </row>
    <row r="13" spans="1:4" ht="17.25" customHeight="1" x14ac:dyDescent="0.25">
      <c r="A13" s="36"/>
      <c r="B13" s="40" t="s">
        <v>107</v>
      </c>
      <c r="C13" s="36" t="s">
        <v>108</v>
      </c>
      <c r="D13" s="39">
        <v>43016</v>
      </c>
    </row>
    <row r="14" spans="1:4" ht="15.75" x14ac:dyDescent="0.25">
      <c r="A14" s="36"/>
      <c r="B14" s="40" t="s">
        <v>109</v>
      </c>
      <c r="C14" s="36"/>
      <c r="D14" s="39">
        <v>2900</v>
      </c>
    </row>
    <row r="15" spans="1:4" ht="15.75" x14ac:dyDescent="0.25">
      <c r="A15" s="36"/>
      <c r="B15" s="40"/>
      <c r="C15" s="36"/>
      <c r="D15" s="39"/>
    </row>
    <row r="16" spans="1:4" ht="15.75" x14ac:dyDescent="0.25">
      <c r="A16" s="36"/>
      <c r="B16" s="40" t="s">
        <v>110</v>
      </c>
      <c r="C16" s="36"/>
      <c r="D16" s="39">
        <v>30017</v>
      </c>
    </row>
    <row r="17" spans="1:4" ht="29.25" x14ac:dyDescent="0.25">
      <c r="A17" s="36"/>
      <c r="B17" s="42" t="s">
        <v>111</v>
      </c>
      <c r="C17" s="36" t="s">
        <v>112</v>
      </c>
      <c r="D17" s="39"/>
    </row>
    <row r="18" spans="1:4" ht="15.75" x14ac:dyDescent="0.25">
      <c r="A18" s="36"/>
      <c r="B18" s="42" t="s">
        <v>113</v>
      </c>
      <c r="C18" s="36" t="s">
        <v>114</v>
      </c>
      <c r="D18" s="39"/>
    </row>
    <row r="19" spans="1:4" ht="15.75" x14ac:dyDescent="0.25">
      <c r="A19" s="36"/>
      <c r="B19" s="40"/>
      <c r="C19" s="36"/>
      <c r="D19" s="39"/>
    </row>
    <row r="20" spans="1:4" ht="15.75" x14ac:dyDescent="0.25">
      <c r="A20" s="36">
        <v>2</v>
      </c>
      <c r="B20" s="38" t="s">
        <v>115</v>
      </c>
      <c r="C20" s="36"/>
      <c r="D20" s="39">
        <v>4594</v>
      </c>
    </row>
    <row r="21" spans="1:4" ht="15.75" x14ac:dyDescent="0.25">
      <c r="A21" s="36"/>
      <c r="B21" s="42" t="s">
        <v>116</v>
      </c>
      <c r="C21" s="36" t="s">
        <v>102</v>
      </c>
      <c r="D21" s="39"/>
    </row>
    <row r="22" spans="1:4" ht="30.6" customHeight="1" x14ac:dyDescent="0.25">
      <c r="A22" s="36"/>
      <c r="B22" s="42" t="s">
        <v>117</v>
      </c>
      <c r="C22" s="36" t="s">
        <v>118</v>
      </c>
      <c r="D22" s="39"/>
    </row>
    <row r="23" spans="1:4" ht="15.75" customHeight="1" x14ac:dyDescent="0.25">
      <c r="A23" s="36"/>
      <c r="B23" s="42"/>
      <c r="C23" s="36"/>
      <c r="D23" s="39"/>
    </row>
    <row r="24" spans="1:4" ht="15.75" x14ac:dyDescent="0.25">
      <c r="A24" s="36">
        <v>3</v>
      </c>
      <c r="B24" s="38" t="s">
        <v>119</v>
      </c>
      <c r="C24" s="36"/>
      <c r="D24" s="39"/>
    </row>
    <row r="25" spans="1:4" ht="15.75" x14ac:dyDescent="0.25">
      <c r="A25" s="36"/>
      <c r="B25" s="40" t="s">
        <v>120</v>
      </c>
      <c r="C25" s="36" t="s">
        <v>121</v>
      </c>
      <c r="D25" s="39">
        <v>1399</v>
      </c>
    </row>
    <row r="26" spans="1:4" ht="18" customHeight="1" x14ac:dyDescent="0.25">
      <c r="A26" s="36"/>
      <c r="B26" s="40" t="s">
        <v>122</v>
      </c>
      <c r="C26" s="36" t="s">
        <v>123</v>
      </c>
      <c r="D26" s="39">
        <v>2973</v>
      </c>
    </row>
    <row r="27" spans="1:4" ht="18" customHeight="1" x14ac:dyDescent="0.25">
      <c r="A27" s="36"/>
      <c r="B27" s="40" t="s">
        <v>124</v>
      </c>
      <c r="C27" s="36" t="s">
        <v>125</v>
      </c>
      <c r="D27" s="39">
        <v>2065</v>
      </c>
    </row>
    <row r="28" spans="1:4" ht="19.5" customHeight="1" x14ac:dyDescent="0.25">
      <c r="A28" s="36"/>
      <c r="B28" s="40" t="s">
        <v>126</v>
      </c>
      <c r="C28" s="36" t="s">
        <v>127</v>
      </c>
      <c r="D28" s="39">
        <v>10474</v>
      </c>
    </row>
    <row r="29" spans="1:4" ht="20.25" customHeight="1" x14ac:dyDescent="0.25">
      <c r="A29" s="36"/>
      <c r="B29" s="40" t="s">
        <v>128</v>
      </c>
      <c r="C29" s="36" t="s">
        <v>129</v>
      </c>
      <c r="D29" s="39">
        <v>1289</v>
      </c>
    </row>
    <row r="30" spans="1:4" ht="28.9" customHeight="1" x14ac:dyDescent="0.25">
      <c r="A30" s="36"/>
      <c r="B30" s="40" t="s">
        <v>130</v>
      </c>
      <c r="C30" s="36" t="s">
        <v>131</v>
      </c>
      <c r="D30" s="39">
        <v>5297</v>
      </c>
    </row>
    <row r="31" spans="1:4" ht="18" customHeight="1" x14ac:dyDescent="0.25">
      <c r="A31" s="36"/>
      <c r="B31" s="40" t="s">
        <v>132</v>
      </c>
      <c r="C31" s="36" t="s">
        <v>133</v>
      </c>
      <c r="D31" s="39">
        <v>8770</v>
      </c>
    </row>
    <row r="32" spans="1:4" ht="15.75" x14ac:dyDescent="0.25">
      <c r="A32" s="36"/>
      <c r="B32" s="40" t="s">
        <v>134</v>
      </c>
      <c r="C32" s="36" t="s">
        <v>135</v>
      </c>
      <c r="D32" s="39">
        <v>960</v>
      </c>
    </row>
    <row r="33" spans="1:4" ht="15.75" x14ac:dyDescent="0.25">
      <c r="A33" s="36"/>
      <c r="B33" s="40"/>
      <c r="C33" s="36"/>
      <c r="D33" s="39"/>
    </row>
    <row r="34" spans="1:4" ht="15.6" customHeight="1" x14ac:dyDescent="0.25">
      <c r="A34" s="36">
        <v>4</v>
      </c>
      <c r="B34" s="38" t="s">
        <v>136</v>
      </c>
      <c r="C34" s="36"/>
      <c r="D34" s="39">
        <v>9020</v>
      </c>
    </row>
    <row r="35" spans="1:4" ht="15.6" customHeight="1" x14ac:dyDescent="0.25">
      <c r="A35" s="36"/>
      <c r="B35" s="38"/>
      <c r="C35" s="36"/>
      <c r="D35" s="39"/>
    </row>
    <row r="36" spans="1:4" ht="27" customHeight="1" x14ac:dyDescent="0.25">
      <c r="A36" s="37"/>
      <c r="B36" s="44" t="s">
        <v>9</v>
      </c>
      <c r="C36" s="36"/>
      <c r="D36" s="45">
        <f>SUM(D4:D35)</f>
        <v>302050</v>
      </c>
    </row>
    <row r="37" spans="1:4" ht="15.75" x14ac:dyDescent="0.25">
      <c r="A37" s="46"/>
      <c r="B37" s="46"/>
      <c r="C37" s="46"/>
    </row>
    <row r="38" spans="1:4" ht="15.75" x14ac:dyDescent="0.25">
      <c r="A38" s="46"/>
      <c r="B38" s="46"/>
      <c r="C38" s="46"/>
    </row>
    <row r="39" spans="1:4" ht="15.75" x14ac:dyDescent="0.25">
      <c r="A39" s="46"/>
      <c r="B39" s="46"/>
      <c r="C39" s="46"/>
    </row>
    <row r="40" spans="1:4" ht="31.15" customHeight="1" x14ac:dyDescent="0.25">
      <c r="A40" s="46"/>
      <c r="B40" s="47"/>
      <c r="C40" s="48"/>
    </row>
    <row r="41" spans="1:4" ht="15.75" x14ac:dyDescent="0.25">
      <c r="A41" s="46"/>
      <c r="B41" s="46"/>
      <c r="C41" s="48"/>
      <c r="D41" s="49"/>
    </row>
    <row r="42" spans="1:4" ht="26.45" customHeight="1" x14ac:dyDescent="0.25">
      <c r="A42" s="50"/>
      <c r="B42" s="51"/>
      <c r="C42" s="52"/>
    </row>
    <row r="43" spans="1:4" x14ac:dyDescent="0.25">
      <c r="C43" s="53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2022-02-02T07:49:18Z</cp:lastPrinted>
  <dcterms:created xsi:type="dcterms:W3CDTF">2018-08-28T07:18:51Z</dcterms:created>
  <dcterms:modified xsi:type="dcterms:W3CDTF">2022-02-16T07:17:35Z</dcterms:modified>
</cp:coreProperties>
</file>