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21" i="1"/>
  <c r="F23" i="1"/>
  <c r="F22" i="1"/>
  <c r="F20" i="1"/>
  <c r="D25" i="1"/>
  <c r="F19" i="1"/>
  <c r="D19" i="1"/>
  <c r="D34" i="2" l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7" i="1"/>
  <c r="E18" i="1"/>
  <c r="E28" i="1" s="1"/>
  <c r="G21" i="1"/>
  <c r="G18" i="1" s="1"/>
  <c r="G26" i="1"/>
  <c r="G54" i="1" l="1"/>
  <c r="F28" i="1"/>
  <c r="G28" i="1"/>
  <c r="C18" i="1"/>
  <c r="C28" i="1" s="1"/>
</calcChain>
</file>

<file path=xl/sharedStrings.xml><?xml version="1.0" encoding="utf-8"?>
<sst xmlns="http://schemas.openxmlformats.org/spreadsheetml/2006/main" count="162" uniqueCount="139">
  <si>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</si>
  <si>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</si>
  <si>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</si>
  <si>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</si>
  <si>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</si>
  <si>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</si>
  <si>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</si>
  <si>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</si>
  <si>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</si>
  <si>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</si>
  <si>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</si>
  <si>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</si>
  <si>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</si>
  <si>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</si>
  <si>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</si>
  <si>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</si>
  <si>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</si>
  <si>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</si>
  <si>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</si>
  <si>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</si>
  <si>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</si>
  <si>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</si>
  <si>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</si>
  <si>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</si>
  <si>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</si>
  <si>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</si>
  <si>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</si>
  <si>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</si>
  <si>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</si>
  <si>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</si>
  <si>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</si>
  <si>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</si>
  <si>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</si>
  <si>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</si>
  <si>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</si>
  <si>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</si>
  <si>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</si>
  <si>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</si>
  <si>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</si>
  <si>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</si>
  <si>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</si>
  <si>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</si>
  <si>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</si>
  <si>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</si>
  <si>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</si>
  <si>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</si>
  <si>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</si>
  <si>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</si>
  <si>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</si>
  <si>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</si>
  <si>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</si>
  <si>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</si>
  <si>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</si>
  <si>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</si>
  <si>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</si>
  <si>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</si>
  <si>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</si>
  <si>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</si>
  <si>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</si>
  <si>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</si>
  <si>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</si>
  <si>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</si>
  <si>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</si>
  <si>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</si>
  <si>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</si>
  <si>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</si>
  <si>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</si>
  <si>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</si>
  <si>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</si>
  <si>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</si>
  <si>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</si>
  <si>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</si>
  <si>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</si>
  <si>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</si>
  <si>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</si>
  <si>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</si>
  <si>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</si>
  <si>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</si>
  <si>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</si>
  <si>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Куйбышева,7</t>
    </r>
  </si>
  <si>
    <t>Услуги распространения счетов-квитанций на кап.ремонт</t>
  </si>
  <si>
    <t>2.1</t>
  </si>
  <si>
    <t>Движение средств по спецсчету</t>
  </si>
  <si>
    <t>Капитальный ремонт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</si>
  <si>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</si>
  <si>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</si>
  <si>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</si>
  <si>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</si>
  <si>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</si>
  <si>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</si>
  <si>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</si>
  <si>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смена вентилей</t>
  </si>
  <si>
    <t>Ремонт системы центрального отопления</t>
  </si>
  <si>
    <t>регулировка ц/о</t>
  </si>
  <si>
    <t>4 шт.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</si>
  <si>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</si>
  <si>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</si>
  <si>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</si>
  <si>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</si>
  <si>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</si>
  <si>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</si>
  <si>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Общестроительные работы</t>
  </si>
  <si>
    <t>Остекление рам</t>
  </si>
  <si>
    <t>Ремонт водосточных труб</t>
  </si>
  <si>
    <t>Прочистка вентканалов</t>
  </si>
  <si>
    <t>Смена замков с проушинами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</si>
  <si>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</si>
  <si>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 ул. Куйбышева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</si>
  <si>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2,5 м.</t>
  </si>
  <si>
    <t>в том числе:</t>
  </si>
  <si>
    <t>20 приб.</t>
  </si>
  <si>
    <t>Обходы и осмотры вводных  щитов</t>
  </si>
  <si>
    <t>2 р.</t>
  </si>
  <si>
    <t>0,6 м2</t>
  </si>
  <si>
    <t>6 м.</t>
  </si>
  <si>
    <t>Ремонт дверей</t>
  </si>
  <si>
    <t>27,7 м2</t>
  </si>
  <si>
    <t>3 шт.</t>
  </si>
  <si>
    <t>Косметический ремонт подъезда № 3</t>
  </si>
  <si>
    <t>1 подъезд</t>
  </si>
  <si>
    <t>Установка почтовых ящиков</t>
  </si>
  <si>
    <t>Ремонт наружных стен</t>
  </si>
  <si>
    <t>9,3 м2</t>
  </si>
  <si>
    <t>Обработка стен (кв. 57)</t>
  </si>
  <si>
    <t>35 м2</t>
  </si>
  <si>
    <t>Осмотры конструктивных элементов здания</t>
  </si>
  <si>
    <t>Установка пандусов контейнерной площадки</t>
  </si>
  <si>
    <t>долевое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</si>
  <si>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</si>
  <si>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</si>
  <si>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</si>
  <si>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</si>
  <si>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</si>
  <si>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Освоено по кап.ремонту                        на 01.01.2020 г.</t>
  </si>
  <si>
    <t>Задолженность                                                    на                                   01.01.2020 г.</t>
  </si>
  <si>
    <t>Остаток средств на счете                        на 01.01.2020 г.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</si>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</sst>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2" fillId="0" borderId="7" xfId="0" applyFont="1" applyBorder="1" applyAlignment="1">
      <alignment wrapText="1"/>
    </xf>
    <xf numFmtId="49" fontId="3" fillId="0" borderId="1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7" fillId="0" borderId="1" xfId="0" applyFont="1" applyBorder="1"/>
    <xf numFmtId="164" fontId="17" fillId="0" borderId="3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tabSelected="1" workbookViewId="0">
      <pane xSplit="6" ySplit="14" topLeftCell="G33" activePane="bottomRight" state="frozen"/>
      <selection pane="topRight" activeCell="G1" sqref="G1"/>
      <selection pane="bottomLeft" activeCell="A14" sqref="A14"/>
      <selection pane="bottomRight" activeCell="I40" sqref="I40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79" t="s">
        <v>24</v>
      </c>
      <c r="B2" s="79"/>
      <c r="C2" s="79"/>
      <c r="D2" s="79"/>
      <c r="E2" s="79"/>
      <c r="F2" s="79"/>
      <c r="G2" s="79"/>
    </row>
    <row r="3" spans="1:7" ht="15.75" thickBot="1" x14ac:dyDescent="0.3">
      <c r="A3" s="85" t="s">
        <v>25</v>
      </c>
      <c r="B3" s="85"/>
      <c r="C3" s="85"/>
      <c r="D3" s="85"/>
      <c r="E3" s="85"/>
      <c r="F3" s="85"/>
      <c r="G3" s="85"/>
    </row>
    <row r="4" spans="1:7" ht="8.25" customHeight="1" x14ac:dyDescent="0.25"/>
    <row r="5" spans="1:7" x14ac:dyDescent="0.25">
      <c r="A5" s="79" t="s">
        <v>26</v>
      </c>
      <c r="B5" s="79"/>
      <c r="C5" s="79"/>
      <c r="D5" s="79"/>
      <c r="E5" s="79"/>
      <c r="F5" s="79"/>
      <c r="G5" s="79"/>
    </row>
    <row r="6" spans="1:7" ht="13.5" customHeight="1" x14ac:dyDescent="0.25">
      <c r="A6" s="89" t="s">
        <v>27</v>
      </c>
      <c r="B6" s="89"/>
      <c r="C6" s="89"/>
      <c r="D6" s="89"/>
      <c r="E6" s="89"/>
      <c r="F6" s="89"/>
      <c r="G6" s="89"/>
    </row>
    <row r="7" spans="1:7" ht="15" customHeight="1" x14ac:dyDescent="0.25">
      <c r="A7" s="90" t="s">
        <v>128</v>
      </c>
      <c r="B7" s="90"/>
      <c r="C7" s="90"/>
      <c r="D7" s="90"/>
      <c r="E7" s="90"/>
      <c r="F7" s="90"/>
      <c r="G7" s="90"/>
    </row>
    <row r="8" spans="1:7" ht="15.75" x14ac:dyDescent="0.25">
      <c r="A8" s="89" t="s">
        <v>79</v>
      </c>
      <c r="B8" s="89"/>
      <c r="C8" s="89"/>
      <c r="D8" s="89"/>
      <c r="E8" s="89"/>
      <c r="F8" s="89"/>
      <c r="G8" s="89"/>
    </row>
    <row r="9" spans="1:7" ht="9.75" customHeight="1" x14ac:dyDescent="0.25"/>
    <row r="10" spans="1:7" x14ac:dyDescent="0.25">
      <c r="A10" s="92" t="s">
        <v>29</v>
      </c>
      <c r="B10" s="92"/>
      <c r="C10" s="92"/>
      <c r="D10" s="92"/>
      <c r="E10" s="92"/>
    </row>
    <row r="11" spans="1:7" x14ac:dyDescent="0.25">
      <c r="A11" s="92" t="s">
        <v>30</v>
      </c>
      <c r="B11" s="92"/>
      <c r="C11" s="92"/>
      <c r="D11" s="92"/>
      <c r="E11" s="92"/>
      <c r="G11" s="32">
        <v>765720.48</v>
      </c>
    </row>
    <row r="12" spans="1:7" ht="11.25" customHeight="1" x14ac:dyDescent="0.25"/>
    <row r="13" spans="1:7" x14ac:dyDescent="0.25">
      <c r="A13" s="91" t="s">
        <v>28</v>
      </c>
      <c r="B13" s="91"/>
      <c r="C13" s="91"/>
      <c r="D13" s="91"/>
      <c r="E13" s="91"/>
    </row>
    <row r="15" spans="1:7" ht="36" x14ac:dyDescent="0.25">
      <c r="A15" s="80" t="s">
        <v>0</v>
      </c>
      <c r="B15" s="80"/>
      <c r="C15" s="15" t="s">
        <v>136</v>
      </c>
      <c r="D15" s="2" t="s">
        <v>137</v>
      </c>
      <c r="E15" s="5" t="s">
        <v>15</v>
      </c>
      <c r="F15" s="2" t="s">
        <v>138</v>
      </c>
      <c r="G15" s="18" t="s">
        <v>134</v>
      </c>
    </row>
    <row r="16" spans="1:7" x14ac:dyDescent="0.25">
      <c r="A16" s="80"/>
      <c r="B16" s="80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1">
        <v>1</v>
      </c>
      <c r="B17" s="81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94" t="s">
        <v>69</v>
      </c>
      <c r="B18" s="94"/>
      <c r="C18" s="17">
        <f>C19+C20+C21+C22+C23</f>
        <v>273747.92999999993</v>
      </c>
      <c r="D18" s="13">
        <f>D19+D20+D21+D22+D23</f>
        <v>665657.79999999993</v>
      </c>
      <c r="E18" s="13">
        <f>E19+E20+E21+E22+E23</f>
        <v>939405.7300000001</v>
      </c>
      <c r="F18" s="13">
        <f>F19+F20+F21+F22+F23</f>
        <v>607894.35</v>
      </c>
      <c r="G18" s="17">
        <f>G19+G20+G21+G22+G23</f>
        <v>331511.38000000006</v>
      </c>
      <c r="H18" s="24"/>
    </row>
    <row r="19" spans="1:10" x14ac:dyDescent="0.25">
      <c r="A19" s="86" t="s">
        <v>1</v>
      </c>
      <c r="B19" s="86"/>
      <c r="C19" s="17">
        <v>260284.94</v>
      </c>
      <c r="D19" s="13">
        <f>603834.25+18666.35</f>
        <v>622500.6</v>
      </c>
      <c r="E19" s="13">
        <f>C19+D19</f>
        <v>882785.54</v>
      </c>
      <c r="F19" s="13">
        <f>547792.72+2515.77+695.88+17323.73</f>
        <v>568328.1</v>
      </c>
      <c r="G19" s="17">
        <f>E19-F19</f>
        <v>314457.44000000006</v>
      </c>
      <c r="H19" s="24"/>
    </row>
    <row r="20" spans="1:10" x14ac:dyDescent="0.25">
      <c r="A20" s="86" t="s">
        <v>2</v>
      </c>
      <c r="B20" s="86"/>
      <c r="C20" s="17">
        <v>772.74</v>
      </c>
      <c r="D20" s="13">
        <v>2496.96</v>
      </c>
      <c r="E20" s="13">
        <f t="shared" ref="E20:E27" si="0">C20+D20</f>
        <v>3269.7</v>
      </c>
      <c r="F20" s="13">
        <f>2259.51+64.13</f>
        <v>2323.6400000000003</v>
      </c>
      <c r="G20" s="17">
        <f t="shared" ref="G20:G23" si="1">E20-F20</f>
        <v>946.05999999999949</v>
      </c>
      <c r="H20" s="27"/>
      <c r="I20" s="27"/>
      <c r="J20" s="27"/>
    </row>
    <row r="21" spans="1:10" x14ac:dyDescent="0.25">
      <c r="A21" s="86" t="s">
        <v>3</v>
      </c>
      <c r="B21" s="86"/>
      <c r="C21" s="17">
        <v>4133.6099999999997</v>
      </c>
      <c r="D21" s="13">
        <v>11591.68</v>
      </c>
      <c r="E21" s="13">
        <f t="shared" si="0"/>
        <v>15725.29</v>
      </c>
      <c r="F21" s="13">
        <f>10381.19+80.14</f>
        <v>10461.33</v>
      </c>
      <c r="G21" s="17">
        <f t="shared" si="1"/>
        <v>5263.9600000000009</v>
      </c>
    </row>
    <row r="22" spans="1:10" x14ac:dyDescent="0.25">
      <c r="A22" s="86" t="s">
        <v>4</v>
      </c>
      <c r="B22" s="86"/>
      <c r="C22" s="17">
        <v>1010.92</v>
      </c>
      <c r="D22" s="13">
        <v>3923.72</v>
      </c>
      <c r="E22" s="13">
        <f t="shared" si="0"/>
        <v>4934.6399999999994</v>
      </c>
      <c r="F22" s="13">
        <f>3508.17+76.22</f>
        <v>3584.39</v>
      </c>
      <c r="G22" s="17">
        <f t="shared" si="1"/>
        <v>1350.2499999999995</v>
      </c>
    </row>
    <row r="23" spans="1:10" x14ac:dyDescent="0.25">
      <c r="A23" s="86" t="s">
        <v>5</v>
      </c>
      <c r="B23" s="86"/>
      <c r="C23" s="17">
        <v>7545.72</v>
      </c>
      <c r="D23" s="13">
        <v>25144.84</v>
      </c>
      <c r="E23" s="13">
        <f t="shared" si="0"/>
        <v>32690.560000000001</v>
      </c>
      <c r="F23" s="13">
        <f>22577.26+619.63</f>
        <v>23196.89</v>
      </c>
      <c r="G23" s="17">
        <f t="shared" si="1"/>
        <v>9493.6700000000019</v>
      </c>
    </row>
    <row r="24" spans="1:10" x14ac:dyDescent="0.25">
      <c r="A24" s="95" t="s">
        <v>6</v>
      </c>
      <c r="B24" s="95"/>
      <c r="C24" s="17">
        <v>494714.62</v>
      </c>
      <c r="D24" s="13">
        <v>1294333.76</v>
      </c>
      <c r="E24" s="13">
        <f t="shared" si="0"/>
        <v>1789048.38</v>
      </c>
      <c r="F24" s="13">
        <v>1180075.03</v>
      </c>
      <c r="G24" s="17">
        <f>E24-F24</f>
        <v>608973.34999999986</v>
      </c>
    </row>
    <row r="25" spans="1:10" x14ac:dyDescent="0.25">
      <c r="A25" s="95" t="s">
        <v>7</v>
      </c>
      <c r="B25" s="95"/>
      <c r="C25" s="17">
        <v>167849.37</v>
      </c>
      <c r="D25" s="13">
        <f>493416.86+1830.98</f>
        <v>495247.83999999997</v>
      </c>
      <c r="E25" s="13">
        <f t="shared" si="0"/>
        <v>663097.21</v>
      </c>
      <c r="F25" s="13">
        <v>468875.92</v>
      </c>
      <c r="G25" s="17">
        <f t="shared" ref="G25:G27" si="2">E25-F25</f>
        <v>194221.28999999998</v>
      </c>
    </row>
    <row r="26" spans="1:10" x14ac:dyDescent="0.25">
      <c r="A26" s="95" t="s">
        <v>8</v>
      </c>
      <c r="B26" s="95"/>
      <c r="C26" s="17">
        <v>0</v>
      </c>
      <c r="D26" s="13">
        <v>10115.299999999999</v>
      </c>
      <c r="E26" s="13">
        <f t="shared" si="0"/>
        <v>10115.299999999999</v>
      </c>
      <c r="F26" s="13">
        <f>E26</f>
        <v>10115.299999999999</v>
      </c>
      <c r="G26" s="17">
        <f t="shared" si="2"/>
        <v>0</v>
      </c>
    </row>
    <row r="27" spans="1:10" x14ac:dyDescent="0.25">
      <c r="A27" s="95" t="s">
        <v>76</v>
      </c>
      <c r="B27" s="95"/>
      <c r="C27" s="17">
        <v>0</v>
      </c>
      <c r="D27" s="13">
        <v>26843.16</v>
      </c>
      <c r="E27" s="13">
        <f t="shared" si="0"/>
        <v>26843.16</v>
      </c>
      <c r="F27" s="13">
        <v>20127.78</v>
      </c>
      <c r="G27" s="17">
        <f t="shared" si="2"/>
        <v>6715.380000000001</v>
      </c>
    </row>
    <row r="28" spans="1:10" x14ac:dyDescent="0.25">
      <c r="A28" s="87" t="s">
        <v>9</v>
      </c>
      <c r="B28" s="87"/>
      <c r="C28" s="17">
        <f>C18++C24+C25+C26+C27</f>
        <v>936311.91999999993</v>
      </c>
      <c r="D28" s="13">
        <f>D18+D24+D25+D26+D27</f>
        <v>2492197.86</v>
      </c>
      <c r="E28" s="13">
        <f>E18+E24+E25+E26+E27</f>
        <v>3428509.78</v>
      </c>
      <c r="F28" s="13">
        <f>F18+F24+F25+F26+F27</f>
        <v>2287088.3799999994</v>
      </c>
      <c r="G28" s="17">
        <f>G18+G24+G25+G26+G27</f>
        <v>1141421.3999999999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88" t="s">
        <v>11</v>
      </c>
      <c r="C32" s="88"/>
      <c r="D32" s="88"/>
      <c r="E32" s="88"/>
      <c r="F32" s="3" t="s">
        <v>12</v>
      </c>
      <c r="G32" s="4" t="s">
        <v>16</v>
      </c>
    </row>
    <row r="33" spans="1:13" x14ac:dyDescent="0.25">
      <c r="A33" s="6" t="s">
        <v>17</v>
      </c>
      <c r="B33" s="93" t="s">
        <v>32</v>
      </c>
      <c r="C33" s="93"/>
      <c r="D33" s="93"/>
      <c r="E33" s="93"/>
      <c r="F33" s="14" t="s">
        <v>64</v>
      </c>
      <c r="G33" s="21">
        <v>37093.440000000002</v>
      </c>
      <c r="K33" s="24"/>
    </row>
    <row r="34" spans="1:13" ht="34.5" x14ac:dyDescent="0.25">
      <c r="A34" s="6" t="s">
        <v>18</v>
      </c>
      <c r="B34" s="93" t="s">
        <v>33</v>
      </c>
      <c r="C34" s="93"/>
      <c r="D34" s="93"/>
      <c r="E34" s="93"/>
      <c r="F34" s="2" t="s">
        <v>73</v>
      </c>
      <c r="G34" s="21">
        <v>24966.48</v>
      </c>
      <c r="K34" s="24"/>
    </row>
    <row r="35" spans="1:13" x14ac:dyDescent="0.25">
      <c r="A35" s="35" t="s">
        <v>81</v>
      </c>
      <c r="B35" s="82" t="s">
        <v>80</v>
      </c>
      <c r="C35" s="83"/>
      <c r="D35" s="83"/>
      <c r="E35" s="84"/>
      <c r="F35" s="34"/>
      <c r="G35" s="21">
        <v>2901.6</v>
      </c>
      <c r="K35" s="24"/>
    </row>
    <row r="36" spans="1:13" ht="32.25" customHeight="1" x14ac:dyDescent="0.25">
      <c r="A36" s="7" t="s">
        <v>19</v>
      </c>
      <c r="B36" s="96" t="s">
        <v>34</v>
      </c>
      <c r="C36" s="96"/>
      <c r="D36" s="96"/>
      <c r="E36" s="96"/>
      <c r="F36" s="105" t="s">
        <v>74</v>
      </c>
      <c r="G36" s="21">
        <v>254984.48</v>
      </c>
      <c r="K36" s="24"/>
    </row>
    <row r="37" spans="1:13" x14ac:dyDescent="0.25">
      <c r="A37" s="26" t="s">
        <v>20</v>
      </c>
      <c r="B37" s="103" t="s">
        <v>78</v>
      </c>
      <c r="C37" s="103"/>
      <c r="D37" s="103"/>
      <c r="E37" s="103"/>
      <c r="F37" s="106"/>
      <c r="G37" s="21">
        <v>0</v>
      </c>
      <c r="K37" s="24"/>
    </row>
    <row r="38" spans="1:13" x14ac:dyDescent="0.25">
      <c r="A38" s="26" t="s">
        <v>21</v>
      </c>
      <c r="B38" s="103" t="s">
        <v>75</v>
      </c>
      <c r="C38" s="103"/>
      <c r="D38" s="103"/>
      <c r="E38" s="103"/>
      <c r="F38" s="106"/>
      <c r="G38" s="21">
        <v>0</v>
      </c>
      <c r="K38" s="24"/>
    </row>
    <row r="39" spans="1:13" x14ac:dyDescent="0.25">
      <c r="A39" s="6" t="s">
        <v>22</v>
      </c>
      <c r="B39" s="93" t="s">
        <v>35</v>
      </c>
      <c r="C39" s="93"/>
      <c r="D39" s="93"/>
      <c r="E39" s="93"/>
      <c r="F39" s="107"/>
      <c r="G39" s="21">
        <v>41730</v>
      </c>
      <c r="K39" s="24"/>
    </row>
    <row r="40" spans="1:13" x14ac:dyDescent="0.25">
      <c r="A40" s="6" t="s">
        <v>31</v>
      </c>
      <c r="B40" s="93" t="s">
        <v>131</v>
      </c>
      <c r="C40" s="93"/>
      <c r="D40" s="93"/>
      <c r="E40" s="93"/>
      <c r="F40" s="29"/>
      <c r="G40" s="21">
        <v>4993.68</v>
      </c>
      <c r="K40" s="24"/>
    </row>
    <row r="41" spans="1:13" ht="18.75" customHeight="1" x14ac:dyDescent="0.25">
      <c r="A41" s="6" t="s">
        <v>36</v>
      </c>
      <c r="B41" s="104" t="s">
        <v>70</v>
      </c>
      <c r="C41" s="104"/>
      <c r="D41" s="104"/>
      <c r="E41" s="104"/>
      <c r="F41" s="20" t="s">
        <v>62</v>
      </c>
      <c r="G41" s="21">
        <v>7133.28</v>
      </c>
      <c r="K41" s="24"/>
    </row>
    <row r="42" spans="1:13" ht="15.75" customHeight="1" x14ac:dyDescent="0.25">
      <c r="A42" s="26" t="s">
        <v>40</v>
      </c>
      <c r="B42" s="100" t="s">
        <v>71</v>
      </c>
      <c r="C42" s="101"/>
      <c r="D42" s="101"/>
      <c r="E42" s="102"/>
      <c r="F42" s="20"/>
      <c r="G42" s="21">
        <v>0</v>
      </c>
      <c r="K42" s="24"/>
    </row>
    <row r="43" spans="1:13" ht="15.75" customHeight="1" x14ac:dyDescent="0.25">
      <c r="A43" s="26" t="s">
        <v>41</v>
      </c>
      <c r="B43" s="100" t="s">
        <v>67</v>
      </c>
      <c r="C43" s="101"/>
      <c r="D43" s="101"/>
      <c r="E43" s="102"/>
      <c r="F43" s="20"/>
      <c r="G43" s="21">
        <v>0</v>
      </c>
      <c r="K43" s="24"/>
    </row>
    <row r="44" spans="1:13" x14ac:dyDescent="0.25">
      <c r="A44" s="6" t="s">
        <v>42</v>
      </c>
      <c r="B44" s="93" t="s">
        <v>37</v>
      </c>
      <c r="C44" s="93"/>
      <c r="D44" s="93"/>
      <c r="E44" s="93"/>
      <c r="F44" s="14" t="s">
        <v>77</v>
      </c>
      <c r="G44" s="21">
        <v>50245.2</v>
      </c>
      <c r="K44" s="24"/>
    </row>
    <row r="45" spans="1:13" x14ac:dyDescent="0.25">
      <c r="A45" s="6" t="s">
        <v>43</v>
      </c>
      <c r="B45" s="93" t="s">
        <v>38</v>
      </c>
      <c r="C45" s="93"/>
      <c r="D45" s="93"/>
      <c r="E45" s="93"/>
      <c r="F45" s="14" t="s">
        <v>77</v>
      </c>
      <c r="G45" s="21">
        <v>139498.22</v>
      </c>
      <c r="I45" s="23"/>
      <c r="K45" s="39"/>
    </row>
    <row r="46" spans="1:13" x14ac:dyDescent="0.25">
      <c r="A46" s="26" t="s">
        <v>44</v>
      </c>
      <c r="B46" s="100" t="s">
        <v>72</v>
      </c>
      <c r="C46" s="101"/>
      <c r="D46" s="101"/>
      <c r="E46" s="102"/>
      <c r="F46" s="14"/>
      <c r="G46" s="21">
        <v>0</v>
      </c>
      <c r="K46" s="24"/>
      <c r="L46" s="28"/>
      <c r="M46" s="27"/>
    </row>
    <row r="47" spans="1:13" x14ac:dyDescent="0.25">
      <c r="A47" s="6" t="s">
        <v>46</v>
      </c>
      <c r="B47" s="93" t="s">
        <v>39</v>
      </c>
      <c r="C47" s="93"/>
      <c r="D47" s="93"/>
      <c r="E47" s="93"/>
      <c r="F47" s="19" t="s">
        <v>63</v>
      </c>
      <c r="G47" s="21">
        <v>285.77</v>
      </c>
      <c r="K47" s="24"/>
    </row>
    <row r="48" spans="1:13" x14ac:dyDescent="0.25">
      <c r="A48" s="97" t="s">
        <v>45</v>
      </c>
      <c r="B48" s="98"/>
      <c r="C48" s="98"/>
      <c r="D48" s="98"/>
      <c r="E48" s="99"/>
      <c r="F48" s="6"/>
      <c r="G48" s="21"/>
      <c r="K48" s="24"/>
    </row>
    <row r="49" spans="1:7" x14ac:dyDescent="0.25">
      <c r="A49" s="6" t="s">
        <v>47</v>
      </c>
      <c r="B49" s="93" t="s">
        <v>2</v>
      </c>
      <c r="C49" s="93"/>
      <c r="D49" s="93"/>
      <c r="E49" s="93"/>
      <c r="F49" s="64" t="s">
        <v>132</v>
      </c>
      <c r="G49" s="21">
        <f>D20</f>
        <v>2496.96</v>
      </c>
    </row>
    <row r="50" spans="1:7" x14ac:dyDescent="0.25">
      <c r="A50" s="6" t="s">
        <v>48</v>
      </c>
      <c r="B50" s="93" t="s">
        <v>3</v>
      </c>
      <c r="C50" s="93"/>
      <c r="D50" s="93"/>
      <c r="E50" s="93"/>
      <c r="F50" s="14" t="s">
        <v>65</v>
      </c>
      <c r="G50" s="21">
        <f>D21</f>
        <v>11591.68</v>
      </c>
    </row>
    <row r="51" spans="1:7" x14ac:dyDescent="0.25">
      <c r="A51" s="6" t="s">
        <v>50</v>
      </c>
      <c r="B51" s="93" t="s">
        <v>49</v>
      </c>
      <c r="C51" s="93"/>
      <c r="D51" s="93"/>
      <c r="E51" s="93"/>
      <c r="F51" s="14" t="s">
        <v>66</v>
      </c>
      <c r="G51" s="21">
        <f>D23+66379.12</f>
        <v>91523.959999999992</v>
      </c>
    </row>
    <row r="52" spans="1:7" x14ac:dyDescent="0.25">
      <c r="A52" s="6" t="s">
        <v>51</v>
      </c>
      <c r="B52" s="93" t="s">
        <v>4</v>
      </c>
      <c r="C52" s="93"/>
      <c r="D52" s="93"/>
      <c r="E52" s="93"/>
      <c r="F52" s="64" t="s">
        <v>132</v>
      </c>
      <c r="G52" s="21">
        <f>D22</f>
        <v>3923.72</v>
      </c>
    </row>
    <row r="53" spans="1:7" x14ac:dyDescent="0.25">
      <c r="A53" s="6" t="s">
        <v>52</v>
      </c>
      <c r="B53" s="116" t="s">
        <v>15</v>
      </c>
      <c r="C53" s="116"/>
      <c r="D53" s="116"/>
      <c r="E53" s="116"/>
      <c r="F53" s="6"/>
      <c r="G53" s="13">
        <f>SUM(G33:G52)</f>
        <v>673368.47</v>
      </c>
    </row>
    <row r="54" spans="1:7" x14ac:dyDescent="0.25">
      <c r="A54" s="6" t="s">
        <v>68</v>
      </c>
      <c r="B54" s="97" t="s">
        <v>129</v>
      </c>
      <c r="C54" s="98"/>
      <c r="D54" s="98"/>
      <c r="E54" s="98"/>
      <c r="F54" s="99"/>
      <c r="G54" s="33">
        <f>G11+F18+F26+F27-G53</f>
        <v>730489.44000000018</v>
      </c>
    </row>
    <row r="56" spans="1:7" x14ac:dyDescent="0.25">
      <c r="A56" s="115" t="s">
        <v>53</v>
      </c>
      <c r="B56" s="115"/>
      <c r="C56" s="11"/>
      <c r="D56" s="11"/>
      <c r="E56" s="11"/>
    </row>
    <row r="57" spans="1:7" x14ac:dyDescent="0.25">
      <c r="A57" s="108" t="s">
        <v>130</v>
      </c>
      <c r="B57" s="108"/>
      <c r="C57" s="108"/>
      <c r="D57" s="108"/>
      <c r="E57" s="108"/>
      <c r="G57" s="25">
        <f>G24+G25</f>
        <v>803194.6399999999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115" t="s">
        <v>54</v>
      </c>
      <c r="B59" s="115"/>
      <c r="C59" s="11"/>
      <c r="D59" s="11"/>
      <c r="E59" s="11"/>
    </row>
    <row r="61" spans="1:7" x14ac:dyDescent="0.25">
      <c r="A61" s="14" t="s">
        <v>10</v>
      </c>
      <c r="B61" s="109" t="s">
        <v>57</v>
      </c>
      <c r="C61" s="110"/>
      <c r="D61" s="110"/>
      <c r="E61" s="111"/>
      <c r="F61" s="12" t="s">
        <v>55</v>
      </c>
      <c r="G61" s="6" t="s">
        <v>56</v>
      </c>
    </row>
    <row r="62" spans="1:7" x14ac:dyDescent="0.25">
      <c r="A62" s="14" t="s">
        <v>17</v>
      </c>
      <c r="B62" s="112" t="s">
        <v>58</v>
      </c>
      <c r="C62" s="113"/>
      <c r="D62" s="113"/>
      <c r="E62" s="114"/>
      <c r="F62" s="62">
        <v>1</v>
      </c>
      <c r="G62" s="63">
        <v>32473</v>
      </c>
    </row>
    <row r="63" spans="1:7" x14ac:dyDescent="0.25">
      <c r="A63" s="14" t="s">
        <v>18</v>
      </c>
      <c r="B63" s="112" t="s">
        <v>59</v>
      </c>
      <c r="C63" s="113"/>
      <c r="D63" s="113"/>
      <c r="E63" s="114"/>
      <c r="F63" s="1"/>
      <c r="G63" s="1"/>
    </row>
    <row r="64" spans="1:7" x14ac:dyDescent="0.25">
      <c r="A64" s="14" t="s">
        <v>19</v>
      </c>
      <c r="B64" s="112" t="s">
        <v>60</v>
      </c>
      <c r="C64" s="113"/>
      <c r="D64" s="113"/>
      <c r="E64" s="114"/>
      <c r="F64" s="31">
        <v>1</v>
      </c>
      <c r="G64" s="30">
        <v>29238.91</v>
      </c>
    </row>
    <row r="65" spans="1:7" x14ac:dyDescent="0.25">
      <c r="A65" s="36"/>
      <c r="B65" s="37"/>
      <c r="C65" s="37"/>
      <c r="D65" s="37"/>
      <c r="E65" s="37"/>
      <c r="F65" s="38"/>
      <c r="G65" s="39"/>
    </row>
    <row r="66" spans="1:7" x14ac:dyDescent="0.25">
      <c r="A66" s="36"/>
      <c r="B66" s="37"/>
      <c r="C66" s="37"/>
      <c r="D66" s="37"/>
      <c r="E66" s="37"/>
      <c r="F66" s="38"/>
      <c r="G66" s="39"/>
    </row>
    <row r="67" spans="1:7" x14ac:dyDescent="0.25">
      <c r="A67" s="79" t="s">
        <v>82</v>
      </c>
      <c r="B67" s="79"/>
      <c r="C67" s="79"/>
      <c r="D67" s="79"/>
      <c r="E67" s="79"/>
      <c r="F67" s="79"/>
      <c r="G67" s="79"/>
    </row>
    <row r="69" spans="1:7" ht="33.75" x14ac:dyDescent="0.25">
      <c r="A69" s="80" t="s">
        <v>0</v>
      </c>
      <c r="B69" s="80"/>
      <c r="C69" s="69" t="s">
        <v>133</v>
      </c>
      <c r="D69" s="70"/>
      <c r="E69" s="40" t="s">
        <v>134</v>
      </c>
      <c r="F69" s="71" t="s">
        <v>135</v>
      </c>
      <c r="G69" s="72"/>
    </row>
    <row r="70" spans="1:7" x14ac:dyDescent="0.25">
      <c r="A70" s="80"/>
      <c r="B70" s="80"/>
      <c r="C70" s="73" t="s">
        <v>14</v>
      </c>
      <c r="D70" s="74"/>
      <c r="E70" s="16" t="s">
        <v>14</v>
      </c>
      <c r="F70" s="75" t="s">
        <v>14</v>
      </c>
      <c r="G70" s="76"/>
    </row>
    <row r="71" spans="1:7" x14ac:dyDescent="0.25">
      <c r="A71" s="81">
        <v>1</v>
      </c>
      <c r="B71" s="81"/>
      <c r="C71" s="77">
        <v>2</v>
      </c>
      <c r="D71" s="78"/>
      <c r="E71" s="16">
        <v>3</v>
      </c>
      <c r="F71" s="75">
        <v>4</v>
      </c>
      <c r="G71" s="76"/>
    </row>
    <row r="72" spans="1:7" ht="21" x14ac:dyDescent="0.25">
      <c r="A72" s="41" t="s">
        <v>10</v>
      </c>
      <c r="B72" s="41" t="s">
        <v>83</v>
      </c>
      <c r="C72" s="65"/>
      <c r="D72" s="66"/>
      <c r="E72" s="42">
        <v>342167</v>
      </c>
      <c r="F72" s="67">
        <v>993394</v>
      </c>
      <c r="G72" s="68"/>
    </row>
  </sheetData>
  <mergeCells count="64">
    <mergeCell ref="B52:E52"/>
    <mergeCell ref="B47:E47"/>
    <mergeCell ref="F36:F39"/>
    <mergeCell ref="B61:E61"/>
    <mergeCell ref="B62:E62"/>
    <mergeCell ref="B63:E63"/>
    <mergeCell ref="B64:E64"/>
    <mergeCell ref="B54:F54"/>
    <mergeCell ref="A56:B56"/>
    <mergeCell ref="A57:E57"/>
    <mergeCell ref="A59:B59"/>
    <mergeCell ref="B53:E53"/>
    <mergeCell ref="B36:E36"/>
    <mergeCell ref="A48:E48"/>
    <mergeCell ref="B46:E46"/>
    <mergeCell ref="B50:E50"/>
    <mergeCell ref="B51:E51"/>
    <mergeCell ref="B49:E49"/>
    <mergeCell ref="B37:E37"/>
    <mergeCell ref="B38:E38"/>
    <mergeCell ref="B45:E45"/>
    <mergeCell ref="B42:E42"/>
    <mergeCell ref="B43:E43"/>
    <mergeCell ref="B39:E39"/>
    <mergeCell ref="B41:E41"/>
    <mergeCell ref="B44:E44"/>
    <mergeCell ref="B40:E40"/>
    <mergeCell ref="A11:E1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67:G67"/>
    <mergeCell ref="A69:B70"/>
    <mergeCell ref="A71:B71"/>
    <mergeCell ref="B35:E35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C72:D72"/>
    <mergeCell ref="F72:G72"/>
    <mergeCell ref="C69:D69"/>
    <mergeCell ref="F69:G69"/>
    <mergeCell ref="C70:D70"/>
    <mergeCell ref="F70:G70"/>
    <mergeCell ref="C71:D71"/>
    <mergeCell ref="F71:G71"/>
  </mergeCells>
  <pageMargins left="3.937007874015748E-2" right="3.937007874015748E-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6" workbookViewId="0">
      <selection sqref="A1:XFD104857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3" t="s">
        <v>84</v>
      </c>
    </row>
    <row r="2" spans="1:4" ht="67.5" customHeight="1" x14ac:dyDescent="0.25">
      <c r="A2" s="117" t="s">
        <v>107</v>
      </c>
      <c r="B2" s="118"/>
      <c r="C2" s="118"/>
      <c r="D2" s="118"/>
    </row>
    <row r="3" spans="1:4" ht="26.45" customHeight="1" x14ac:dyDescent="0.25">
      <c r="A3" s="44" t="s">
        <v>10</v>
      </c>
      <c r="B3" s="44" t="s">
        <v>85</v>
      </c>
      <c r="C3" s="44" t="s">
        <v>86</v>
      </c>
      <c r="D3" s="45" t="s">
        <v>87</v>
      </c>
    </row>
    <row r="4" spans="1:4" ht="15.75" x14ac:dyDescent="0.25">
      <c r="A4" s="44">
        <v>1</v>
      </c>
      <c r="B4" s="46" t="s">
        <v>88</v>
      </c>
      <c r="C4" s="45"/>
      <c r="D4" s="47"/>
    </row>
    <row r="5" spans="1:4" ht="15.75" x14ac:dyDescent="0.25">
      <c r="A5" s="44"/>
      <c r="B5" s="48" t="s">
        <v>89</v>
      </c>
      <c r="C5" s="44"/>
      <c r="D5" s="47">
        <v>1350</v>
      </c>
    </row>
    <row r="6" spans="1:4" ht="29.25" x14ac:dyDescent="0.25">
      <c r="A6" s="44"/>
      <c r="B6" s="49" t="s">
        <v>90</v>
      </c>
      <c r="C6" s="44" t="s">
        <v>108</v>
      </c>
      <c r="D6" s="47"/>
    </row>
    <row r="7" spans="1:4" ht="15.75" x14ac:dyDescent="0.25">
      <c r="A7" s="44"/>
      <c r="B7" s="49"/>
      <c r="C7" s="44"/>
      <c r="D7" s="47"/>
    </row>
    <row r="8" spans="1:4" ht="30.75" x14ac:dyDescent="0.25">
      <c r="A8" s="44"/>
      <c r="B8" s="48" t="s">
        <v>92</v>
      </c>
      <c r="C8" s="44"/>
      <c r="D8" s="47">
        <v>1685</v>
      </c>
    </row>
    <row r="9" spans="1:4" ht="15.75" x14ac:dyDescent="0.25">
      <c r="A9" s="44"/>
      <c r="B9" s="50" t="s">
        <v>109</v>
      </c>
      <c r="C9" s="44"/>
      <c r="D9" s="47"/>
    </row>
    <row r="10" spans="1:4" ht="15.75" x14ac:dyDescent="0.25">
      <c r="A10" s="44"/>
      <c r="B10" s="50" t="s">
        <v>93</v>
      </c>
      <c r="C10" s="44" t="s">
        <v>110</v>
      </c>
      <c r="D10" s="47"/>
    </row>
    <row r="11" spans="1:4" ht="15.75" x14ac:dyDescent="0.25">
      <c r="A11" s="44"/>
      <c r="B11" s="50" t="s">
        <v>91</v>
      </c>
      <c r="C11" s="44" t="s">
        <v>95</v>
      </c>
      <c r="D11" s="47"/>
    </row>
    <row r="12" spans="1:4" ht="15.75" x14ac:dyDescent="0.25">
      <c r="A12" s="44"/>
      <c r="B12" s="49"/>
      <c r="C12" s="44"/>
      <c r="D12" s="47"/>
    </row>
    <row r="13" spans="1:4" ht="15.75" x14ac:dyDescent="0.25">
      <c r="A13" s="44"/>
      <c r="B13" s="51" t="s">
        <v>96</v>
      </c>
      <c r="C13" s="44"/>
      <c r="D13" s="47">
        <v>2695</v>
      </c>
    </row>
    <row r="14" spans="1:4" ht="17.25" customHeight="1" x14ac:dyDescent="0.25">
      <c r="A14" s="44"/>
      <c r="B14" s="48" t="s">
        <v>97</v>
      </c>
      <c r="C14" s="44" t="s">
        <v>98</v>
      </c>
      <c r="D14" s="47">
        <v>45908</v>
      </c>
    </row>
    <row r="15" spans="1:4" ht="15.75" x14ac:dyDescent="0.25">
      <c r="A15" s="44"/>
      <c r="B15" s="48" t="s">
        <v>99</v>
      </c>
      <c r="C15" s="44"/>
      <c r="D15" s="47">
        <v>5046</v>
      </c>
    </row>
    <row r="16" spans="1:4" ht="15.75" x14ac:dyDescent="0.25">
      <c r="A16" s="44"/>
      <c r="B16" s="48"/>
      <c r="C16" s="44"/>
      <c r="D16" s="47"/>
    </row>
    <row r="17" spans="1:4" ht="15.75" x14ac:dyDescent="0.25">
      <c r="A17" s="44">
        <v>2</v>
      </c>
      <c r="B17" s="46" t="s">
        <v>100</v>
      </c>
      <c r="C17" s="44"/>
      <c r="D17" s="47">
        <v>1908</v>
      </c>
    </row>
    <row r="18" spans="1:4" ht="16.5" customHeight="1" x14ac:dyDescent="0.25">
      <c r="A18" s="44"/>
      <c r="B18" s="49" t="s">
        <v>111</v>
      </c>
      <c r="C18" s="44" t="s">
        <v>112</v>
      </c>
      <c r="D18" s="47"/>
    </row>
    <row r="19" spans="1:4" ht="16.5" customHeight="1" x14ac:dyDescent="0.25">
      <c r="A19" s="44"/>
      <c r="B19" s="49"/>
      <c r="C19" s="44"/>
      <c r="D19" s="47"/>
    </row>
    <row r="20" spans="1:4" ht="15.75" x14ac:dyDescent="0.25">
      <c r="A20" s="44">
        <v>3</v>
      </c>
      <c r="B20" s="46" t="s">
        <v>101</v>
      </c>
      <c r="C20" s="44"/>
      <c r="D20" s="47"/>
    </row>
    <row r="21" spans="1:4" ht="15.75" x14ac:dyDescent="0.25">
      <c r="A21" s="44"/>
      <c r="B21" s="48" t="s">
        <v>102</v>
      </c>
      <c r="C21" s="44" t="s">
        <v>113</v>
      </c>
      <c r="D21" s="47">
        <v>993</v>
      </c>
    </row>
    <row r="22" spans="1:4" ht="18" customHeight="1" x14ac:dyDescent="0.25">
      <c r="A22" s="44"/>
      <c r="B22" s="48" t="s">
        <v>103</v>
      </c>
      <c r="C22" s="44" t="s">
        <v>114</v>
      </c>
      <c r="D22" s="47">
        <v>5384</v>
      </c>
    </row>
    <row r="23" spans="1:4" ht="15.75" x14ac:dyDescent="0.25">
      <c r="A23" s="44"/>
      <c r="B23" s="48" t="s">
        <v>115</v>
      </c>
      <c r="C23" s="44" t="s">
        <v>116</v>
      </c>
      <c r="D23" s="47">
        <v>1788</v>
      </c>
    </row>
    <row r="24" spans="1:4" ht="18" customHeight="1" x14ac:dyDescent="0.25">
      <c r="A24" s="44"/>
      <c r="B24" s="48" t="s">
        <v>104</v>
      </c>
      <c r="C24" s="44" t="s">
        <v>117</v>
      </c>
      <c r="D24" s="47">
        <v>3338</v>
      </c>
    </row>
    <row r="25" spans="1:4" ht="19.149999999999999" customHeight="1" x14ac:dyDescent="0.25">
      <c r="A25" s="44"/>
      <c r="B25" s="48" t="s">
        <v>118</v>
      </c>
      <c r="C25" s="44" t="s">
        <v>119</v>
      </c>
      <c r="D25" s="47">
        <v>91436</v>
      </c>
    </row>
    <row r="26" spans="1:4" ht="19.5" customHeight="1" x14ac:dyDescent="0.25">
      <c r="A26" s="44"/>
      <c r="B26" s="48" t="s">
        <v>120</v>
      </c>
      <c r="C26" s="44" t="s">
        <v>94</v>
      </c>
      <c r="D26" s="47">
        <v>2060</v>
      </c>
    </row>
    <row r="27" spans="1:4" ht="19.5" customHeight="1" x14ac:dyDescent="0.25">
      <c r="A27" s="44"/>
      <c r="B27" s="48" t="s">
        <v>121</v>
      </c>
      <c r="C27" s="44" t="s">
        <v>122</v>
      </c>
      <c r="D27" s="47">
        <v>19540</v>
      </c>
    </row>
    <row r="28" spans="1:4" ht="20.25" customHeight="1" x14ac:dyDescent="0.25">
      <c r="A28" s="44"/>
      <c r="B28" s="48" t="s">
        <v>123</v>
      </c>
      <c r="C28" s="44" t="s">
        <v>124</v>
      </c>
      <c r="D28" s="47">
        <v>25767</v>
      </c>
    </row>
    <row r="29" spans="1:4" ht="15.75" x14ac:dyDescent="0.25">
      <c r="A29" s="44"/>
      <c r="B29" s="48" t="s">
        <v>105</v>
      </c>
      <c r="C29" s="44" t="s">
        <v>95</v>
      </c>
      <c r="D29" s="47">
        <v>320</v>
      </c>
    </row>
    <row r="30" spans="1:4" ht="29.25" customHeight="1" x14ac:dyDescent="0.25">
      <c r="A30" s="44"/>
      <c r="B30" s="48" t="s">
        <v>125</v>
      </c>
      <c r="C30" s="44"/>
      <c r="D30" s="47">
        <v>10784</v>
      </c>
    </row>
    <row r="31" spans="1:4" ht="33" customHeight="1" x14ac:dyDescent="0.25">
      <c r="A31" s="44"/>
      <c r="B31" s="48" t="s">
        <v>126</v>
      </c>
      <c r="C31" s="44" t="s">
        <v>127</v>
      </c>
      <c r="D31" s="47">
        <v>8320.48</v>
      </c>
    </row>
    <row r="32" spans="1:4" ht="17.25" customHeight="1" x14ac:dyDescent="0.25">
      <c r="A32" s="44"/>
      <c r="B32" s="48"/>
      <c r="C32" s="44"/>
      <c r="D32" s="47"/>
    </row>
    <row r="33" spans="1:4" ht="15.6" customHeight="1" x14ac:dyDescent="0.25">
      <c r="A33" s="44">
        <v>4</v>
      </c>
      <c r="B33" s="46" t="s">
        <v>106</v>
      </c>
      <c r="C33" s="44"/>
      <c r="D33" s="47">
        <v>26662</v>
      </c>
    </row>
    <row r="34" spans="1:4" ht="27" customHeight="1" x14ac:dyDescent="0.25">
      <c r="A34" s="45"/>
      <c r="B34" s="52" t="s">
        <v>9</v>
      </c>
      <c r="C34" s="44"/>
      <c r="D34" s="53">
        <f>SUM(D5:D33)</f>
        <v>254984.48</v>
      </c>
    </row>
    <row r="35" spans="1:4" ht="15.75" x14ac:dyDescent="0.25">
      <c r="A35" s="54"/>
      <c r="B35" s="54"/>
      <c r="C35" s="54"/>
    </row>
    <row r="36" spans="1:4" ht="15.75" x14ac:dyDescent="0.25">
      <c r="A36" s="54"/>
      <c r="B36" s="54"/>
      <c r="C36" s="54"/>
    </row>
    <row r="37" spans="1:4" ht="15.75" x14ac:dyDescent="0.25">
      <c r="A37" s="54"/>
      <c r="B37" s="54"/>
      <c r="C37" s="54"/>
    </row>
    <row r="38" spans="1:4" ht="31.15" customHeight="1" x14ac:dyDescent="0.25">
      <c r="A38" s="54"/>
      <c r="B38" s="55"/>
      <c r="C38" s="56"/>
    </row>
    <row r="39" spans="1:4" ht="15.75" x14ac:dyDescent="0.25">
      <c r="A39" s="54"/>
      <c r="B39" s="54"/>
      <c r="C39" s="56"/>
      <c r="D39" s="57"/>
    </row>
    <row r="40" spans="1:4" ht="26.45" customHeight="1" x14ac:dyDescent="0.25">
      <c r="A40" s="58"/>
      <c r="B40" s="59"/>
      <c r="C40" s="60"/>
    </row>
    <row r="41" spans="1:4" x14ac:dyDescent="0.25">
      <c r="C41" s="6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2020-03-11T11:18:14Z</cp:lastPrinted>
  <dcterms:created xsi:type="dcterms:W3CDTF">2018-08-28T07:18:51Z</dcterms:created>
  <dcterms:modified xsi:type="dcterms:W3CDTF">2020-03-17T08:10:20Z</dcterms:modified>
</cp:coreProperties>
</file>