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G50" i="1" l="1"/>
  <c r="F22" i="1"/>
  <c r="F21" i="1"/>
  <c r="F19" i="1"/>
  <c r="F18" i="1"/>
  <c r="F23" i="1"/>
  <c r="D32" i="3" l="1"/>
  <c r="G51" i="1" l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<sst xmlns="http://schemas.openxmlformats.org/spreadsheetml/2006/main" count="164" uniqueCount="137">
  <si>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</si>
  <si>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</si>
  <si>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</si>
  <si>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</si>
  <si>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</si>
  <si>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</si>
  <si>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</si>
  <si>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</si>
  <si>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</si>
  <si>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</si>
  <si>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</si>
  <si>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</si>
  <si>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</si>
  <si>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</si>
  <si>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</si>
  <si>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</si>
  <si>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</si>
  <si>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</si>
  <si>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</si>
  <si>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</si>
  <si>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</si>
  <si>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</si>
  <si>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</si>
  <si>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</si>
  <si>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</si>
  <si>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</si>
  <si>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</si>
  <si>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</si>
  <si>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</si>
  <si>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</si>
  <si>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</si>
  <si>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</si>
  <si>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</si>
  <si>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</si>
  <si>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</si>
  <si>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</si>
  <si>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</si>
  <si>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</si>
  <si>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</si>
  <si>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</si>
  <si>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</si>
  <si>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</si>
  <si>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</si>
  <si>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</si>
  <si>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</si>
  <si>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</si>
  <si>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</si>
  <si>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</si>
  <si>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</si>
  <si>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</si>
  <si>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</si>
  <si>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</si>
  <si>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</si>
  <si>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</si>
  <si>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</si>
  <si>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</si>
  <si>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</si>
  <si>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</si>
  <si>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</si>
  <si>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</si>
  <si>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</si>
  <si>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</si>
  <si>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</si>
  <si>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</si>
  <si>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</si>
  <si>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</si>
  <si>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</si>
  <si>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</si>
  <si>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</si>
  <si>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</si>
  <si>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</si>
  <si>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</si>
  <si>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</si>
  <si>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</si>
  <si>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</si>
  <si>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</si>
  <si>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</si>
  <si>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</si>
  <si>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</si>
  <si>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</si>
  <si>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</si>
  <si>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</si>
  <si>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Гагарина,16а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</si>
  <si>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</si>
  <si>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</si>
  <si>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</si>
  <si>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</si>
  <si>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</si>
  <si>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</si>
  <si>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</si>
  <si>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</si>
  <si>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смена вентилей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</si>
  <si>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</si>
  <si>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</si>
  <si>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</si>
  <si>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</si>
  <si>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</si>
  <si>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</si>
  <si>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</si>
  <si>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 шт.</t>
  </si>
  <si>
    <t>смена электропроводки</t>
  </si>
  <si>
    <t>смена светильников</t>
  </si>
  <si>
    <t>Общестроительные работы</t>
  </si>
  <si>
    <t>1 подъезд</t>
  </si>
  <si>
    <t>Установка информационных досок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</si>
  <si>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</si>
  <si>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16а ул. Гагарина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</si>
  <si>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8,9 м.</t>
  </si>
  <si>
    <t>регулировка ц/о</t>
  </si>
  <si>
    <t>15 приб.</t>
  </si>
  <si>
    <t>2 шт.</t>
  </si>
  <si>
    <t>смена выключателей автоматических</t>
  </si>
  <si>
    <t>смена выключателей</t>
  </si>
  <si>
    <t>6 м.</t>
  </si>
  <si>
    <t>Обходы и осмотры вводных щитов</t>
  </si>
  <si>
    <t>2 р.</t>
  </si>
  <si>
    <t>Ремонт кровли</t>
  </si>
  <si>
    <t>2 м2</t>
  </si>
  <si>
    <t>Прочистка вентканалов</t>
  </si>
  <si>
    <t>Косметический ремонт подъезда № 4</t>
  </si>
  <si>
    <t>Окраска дверей</t>
  </si>
  <si>
    <t>21,3 м2</t>
  </si>
  <si>
    <t>Установка дверных приборов</t>
  </si>
  <si>
    <t>Осмотры конструктивных элементов здания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</si>
  <si>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</si>
  <si>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</si>
  <si>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</si>
  <si>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</si>
  <si>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</si>
  <si>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</si>
  <si>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Движение средств по спецсчету</t>
  </si>
  <si>
    <t>Освоено по кап.ремонту                        на 01.01.2020 г.</t>
  </si>
  <si>
    <t>Задолженность                                                    на                                   01.01.2020 г.</t>
  </si>
  <si>
    <t>Остаток средств на счете                        на 01.01.2020 г.</t>
  </si>
  <si>
    <t>Капитальный ремонт</t>
  </si>
  <si>
    <t>ОДПУ тепловой энергии</t>
  </si>
  <si>
    <t>ГП ЯО "Северный Водоканал"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</si>
</sst>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8" fillId="0" borderId="1" xfId="0" applyNumberFormat="1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30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" fontId="17" fillId="0" borderId="3" xfId="0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7" fillId="0" borderId="3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/>
    </xf>
    <xf numFmtId="164" fontId="29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workbookViewId="0">
      <pane xSplit="6" ySplit="13" topLeftCell="G40" activePane="bottomRight" state="frozen"/>
      <selection pane="topRight" activeCell="G1" sqref="G1"/>
      <selection pane="bottomLeft" activeCell="A14" sqref="A14"/>
      <selection pane="bottomRight" activeCell="J42" sqref="J4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65" t="s">
        <v>27</v>
      </c>
      <c r="B1" s="65"/>
      <c r="C1" s="65"/>
      <c r="D1" s="65"/>
      <c r="E1" s="65"/>
      <c r="F1" s="65"/>
      <c r="G1" s="65"/>
    </row>
    <row r="2" spans="1:7" ht="15.75" thickBot="1" x14ac:dyDescent="0.3">
      <c r="A2" s="66" t="s">
        <v>28</v>
      </c>
      <c r="B2" s="66"/>
      <c r="C2" s="66"/>
      <c r="D2" s="66"/>
      <c r="E2" s="66"/>
      <c r="F2" s="66"/>
      <c r="G2" s="66"/>
    </row>
    <row r="3" spans="1:7" ht="8.25" customHeight="1" x14ac:dyDescent="0.25"/>
    <row r="4" spans="1:7" x14ac:dyDescent="0.25">
      <c r="A4" s="65" t="s">
        <v>29</v>
      </c>
      <c r="B4" s="65"/>
      <c r="C4" s="65"/>
      <c r="D4" s="65"/>
      <c r="E4" s="65"/>
      <c r="F4" s="65"/>
      <c r="G4" s="65"/>
    </row>
    <row r="5" spans="1:7" ht="13.5" customHeight="1" x14ac:dyDescent="0.25">
      <c r="A5" s="80" t="s">
        <v>30</v>
      </c>
      <c r="B5" s="80"/>
      <c r="C5" s="80"/>
      <c r="D5" s="80"/>
      <c r="E5" s="80"/>
      <c r="F5" s="80"/>
      <c r="G5" s="80"/>
    </row>
    <row r="6" spans="1:7" ht="15" customHeight="1" x14ac:dyDescent="0.25">
      <c r="A6" s="81" t="s">
        <v>124</v>
      </c>
      <c r="B6" s="81"/>
      <c r="C6" s="81"/>
      <c r="D6" s="81"/>
      <c r="E6" s="81"/>
      <c r="F6" s="81"/>
      <c r="G6" s="81"/>
    </row>
    <row r="7" spans="1:7" ht="15.75" x14ac:dyDescent="0.25">
      <c r="A7" s="80" t="s">
        <v>82</v>
      </c>
      <c r="B7" s="80"/>
      <c r="C7" s="80"/>
      <c r="D7" s="80"/>
      <c r="E7" s="80"/>
      <c r="F7" s="80"/>
      <c r="G7" s="80"/>
    </row>
    <row r="8" spans="1:7" ht="9.75" customHeight="1" x14ac:dyDescent="0.25"/>
    <row r="9" spans="1:7" x14ac:dyDescent="0.25">
      <c r="A9" s="83" t="s">
        <v>32</v>
      </c>
      <c r="B9" s="83"/>
      <c r="C9" s="83"/>
      <c r="D9" s="83"/>
      <c r="E9" s="83"/>
    </row>
    <row r="10" spans="1:7" x14ac:dyDescent="0.25">
      <c r="A10" s="83" t="s">
        <v>33</v>
      </c>
      <c r="B10" s="83"/>
      <c r="C10" s="83"/>
      <c r="D10" s="83"/>
      <c r="E10" s="83"/>
      <c r="G10" s="23">
        <v>682432.99</v>
      </c>
    </row>
    <row r="11" spans="1:7" ht="11.25" customHeight="1" x14ac:dyDescent="0.25"/>
    <row r="12" spans="1:7" x14ac:dyDescent="0.25">
      <c r="A12" s="82" t="s">
        <v>31</v>
      </c>
      <c r="B12" s="82"/>
      <c r="C12" s="82"/>
      <c r="D12" s="82"/>
      <c r="E12" s="82"/>
    </row>
    <row r="14" spans="1:7" ht="36" x14ac:dyDescent="0.25">
      <c r="A14" s="70" t="s">
        <v>0</v>
      </c>
      <c r="B14" s="70"/>
      <c r="C14" s="14" t="s">
        <v>15</v>
      </c>
      <c r="D14" s="1" t="s">
        <v>16</v>
      </c>
      <c r="E14" s="4" t="s">
        <v>17</v>
      </c>
      <c r="F14" s="1" t="s">
        <v>18</v>
      </c>
      <c r="G14" s="17" t="s">
        <v>73</v>
      </c>
    </row>
    <row r="15" spans="1:7" x14ac:dyDescent="0.25">
      <c r="A15" s="70"/>
      <c r="B15" s="70"/>
      <c r="C15" s="15" t="s">
        <v>14</v>
      </c>
      <c r="D15" s="9" t="s">
        <v>14</v>
      </c>
      <c r="E15" s="9" t="s">
        <v>14</v>
      </c>
      <c r="F15" s="9" t="s">
        <v>14</v>
      </c>
      <c r="G15" s="15" t="s">
        <v>14</v>
      </c>
    </row>
    <row r="16" spans="1:7" x14ac:dyDescent="0.25">
      <c r="A16" s="72">
        <v>1</v>
      </c>
      <c r="B16" s="72"/>
      <c r="C16" s="15">
        <v>2</v>
      </c>
      <c r="D16" s="9">
        <v>3</v>
      </c>
      <c r="E16" s="9" t="s">
        <v>13</v>
      </c>
      <c r="F16" s="9">
        <v>5</v>
      </c>
      <c r="G16" s="15" t="s">
        <v>64</v>
      </c>
    </row>
    <row r="17" spans="1:10" ht="48" customHeight="1" x14ac:dyDescent="0.25">
      <c r="A17" s="73" t="s">
        <v>72</v>
      </c>
      <c r="B17" s="73"/>
      <c r="C17" s="16">
        <f>C18+C19+C20+C21+C22</f>
        <v>216200.21999999997</v>
      </c>
      <c r="D17" s="12">
        <f>D18+D19+D20+D21+D22</f>
        <v>716502.21000000008</v>
      </c>
      <c r="E17" s="12">
        <f>E18+E19+E20+E21+E22</f>
        <v>932702.43</v>
      </c>
      <c r="F17" s="12">
        <f>F18+F19+F20+F21+F22</f>
        <v>673244.09</v>
      </c>
      <c r="G17" s="16">
        <f>G18+G19+G20+G21+G22</f>
        <v>259458.34000000005</v>
      </c>
      <c r="H17" s="25"/>
    </row>
    <row r="18" spans="1:10" x14ac:dyDescent="0.25">
      <c r="A18" s="67" t="s">
        <v>1</v>
      </c>
      <c r="B18" s="67"/>
      <c r="C18" s="16">
        <v>204636.93</v>
      </c>
      <c r="D18" s="12">
        <v>665570.18000000005</v>
      </c>
      <c r="E18" s="12">
        <f>C18+D18</f>
        <v>870207.1100000001</v>
      </c>
      <c r="F18" s="12">
        <f>622679.88+2547.39+1035.16</f>
        <v>626262.43000000005</v>
      </c>
      <c r="G18" s="16">
        <f>E18-F18</f>
        <v>243944.68000000005</v>
      </c>
      <c r="H18" s="25"/>
    </row>
    <row r="19" spans="1:10" x14ac:dyDescent="0.25">
      <c r="A19" s="67" t="s">
        <v>2</v>
      </c>
      <c r="B19" s="67"/>
      <c r="C19" s="16">
        <v>672.87</v>
      </c>
      <c r="D19" s="12">
        <v>3086.77</v>
      </c>
      <c r="E19" s="12">
        <f t="shared" ref="E19:E26" si="0">C19+D19</f>
        <v>3759.64</v>
      </c>
      <c r="F19" s="12">
        <f>2783.42+56.17</f>
        <v>2839.59</v>
      </c>
      <c r="G19" s="16">
        <f t="shared" ref="G19:G22" si="1">E19-F19</f>
        <v>920.04999999999973</v>
      </c>
      <c r="H19" s="28"/>
      <c r="I19" s="28"/>
      <c r="J19" s="28"/>
    </row>
    <row r="20" spans="1:10" x14ac:dyDescent="0.25">
      <c r="A20" s="67" t="s">
        <v>3</v>
      </c>
      <c r="B20" s="67"/>
      <c r="C20" s="16">
        <v>0</v>
      </c>
      <c r="D20" s="12">
        <v>0</v>
      </c>
      <c r="E20" s="12">
        <f t="shared" si="0"/>
        <v>0</v>
      </c>
      <c r="F20" s="12">
        <v>0</v>
      </c>
      <c r="G20" s="16">
        <f t="shared" si="1"/>
        <v>0</v>
      </c>
    </row>
    <row r="21" spans="1:10" x14ac:dyDescent="0.25">
      <c r="A21" s="67" t="s">
        <v>4</v>
      </c>
      <c r="B21" s="67"/>
      <c r="C21" s="16">
        <v>440.77</v>
      </c>
      <c r="D21" s="12">
        <v>2315.0500000000002</v>
      </c>
      <c r="E21" s="12">
        <f t="shared" si="0"/>
        <v>2755.82</v>
      </c>
      <c r="F21" s="12">
        <f>2085.76+25.99</f>
        <v>2111.75</v>
      </c>
      <c r="G21" s="16">
        <f t="shared" si="1"/>
        <v>644.07000000000016</v>
      </c>
    </row>
    <row r="22" spans="1:10" x14ac:dyDescent="0.25">
      <c r="A22" s="67" t="s">
        <v>5</v>
      </c>
      <c r="B22" s="67"/>
      <c r="C22" s="16">
        <v>10449.65</v>
      </c>
      <c r="D22" s="12">
        <v>45530.21</v>
      </c>
      <c r="E22" s="12">
        <f t="shared" si="0"/>
        <v>55979.86</v>
      </c>
      <c r="F22" s="12">
        <f>41137.28+893.04</f>
        <v>42030.32</v>
      </c>
      <c r="G22" s="16">
        <f t="shared" si="1"/>
        <v>13949.54</v>
      </c>
    </row>
    <row r="23" spans="1:10" x14ac:dyDescent="0.25">
      <c r="A23" s="78" t="s">
        <v>6</v>
      </c>
      <c r="B23" s="78"/>
      <c r="C23" s="16">
        <v>266655.59000000003</v>
      </c>
      <c r="D23" s="12">
        <v>1055706.43</v>
      </c>
      <c r="E23" s="12">
        <f t="shared" si="0"/>
        <v>1322362.02</v>
      </c>
      <c r="F23" s="12">
        <f>889334.47+49039.58</f>
        <v>938374.04999999993</v>
      </c>
      <c r="G23" s="16">
        <f>E23-F23</f>
        <v>383987.97000000009</v>
      </c>
    </row>
    <row r="24" spans="1:10" x14ac:dyDescent="0.25">
      <c r="A24" s="78" t="s">
        <v>7</v>
      </c>
      <c r="B24" s="78"/>
      <c r="C24" s="16">
        <v>0</v>
      </c>
      <c r="D24" s="12">
        <v>0</v>
      </c>
      <c r="E24" s="12">
        <f t="shared" si="0"/>
        <v>0</v>
      </c>
      <c r="F24" s="12">
        <v>0</v>
      </c>
      <c r="G24" s="16">
        <f t="shared" ref="G24:G26" si="2">E24-F24</f>
        <v>0</v>
      </c>
    </row>
    <row r="25" spans="1:10" x14ac:dyDescent="0.25">
      <c r="A25" s="78" t="s">
        <v>8</v>
      </c>
      <c r="B25" s="78"/>
      <c r="C25" s="16">
        <v>0</v>
      </c>
      <c r="D25" s="12">
        <v>5116.08</v>
      </c>
      <c r="E25" s="12">
        <f t="shared" si="0"/>
        <v>5116.08</v>
      </c>
      <c r="F25" s="12">
        <f>E25</f>
        <v>5116.08</v>
      </c>
      <c r="G25" s="16">
        <f t="shared" si="2"/>
        <v>0</v>
      </c>
    </row>
    <row r="26" spans="1:10" x14ac:dyDescent="0.25">
      <c r="A26" s="78" t="s">
        <v>77</v>
      </c>
      <c r="B26" s="78"/>
      <c r="C26" s="16">
        <v>0</v>
      </c>
      <c r="D26" s="12">
        <v>0</v>
      </c>
      <c r="E26" s="12">
        <f t="shared" si="0"/>
        <v>0</v>
      </c>
      <c r="F26" s="12">
        <v>0</v>
      </c>
      <c r="G26" s="16">
        <f t="shared" si="2"/>
        <v>0</v>
      </c>
    </row>
    <row r="27" spans="1:10" x14ac:dyDescent="0.25">
      <c r="A27" s="68" t="s">
        <v>9</v>
      </c>
      <c r="B27" s="68"/>
      <c r="C27" s="16">
        <f>C17++C23+C24+C25+C26</f>
        <v>482855.81</v>
      </c>
      <c r="D27" s="12">
        <f>D17+D23+D24+D25+D26</f>
        <v>1777324.7200000002</v>
      </c>
      <c r="E27" s="12">
        <f>E17+E23+E24+E25+E26</f>
        <v>2260180.5300000003</v>
      </c>
      <c r="F27" s="12">
        <f>F17+F23+F24+F25+F26</f>
        <v>1616734.22</v>
      </c>
      <c r="G27" s="16">
        <f>G17+G23+G24+G25+G26</f>
        <v>643446.31000000017</v>
      </c>
    </row>
    <row r="29" spans="1:10" x14ac:dyDescent="0.25">
      <c r="A29" s="7" t="s">
        <v>26</v>
      </c>
      <c r="B29" s="7"/>
      <c r="C29" s="7"/>
      <c r="D29" s="7"/>
      <c r="E29" s="8"/>
    </row>
    <row r="31" spans="1:10" ht="39" x14ac:dyDescent="0.25">
      <c r="A31" s="22" t="s">
        <v>10</v>
      </c>
      <c r="B31" s="69" t="s">
        <v>11</v>
      </c>
      <c r="C31" s="69"/>
      <c r="D31" s="69"/>
      <c r="E31" s="69"/>
      <c r="F31" s="2" t="s">
        <v>12</v>
      </c>
      <c r="G31" s="3" t="s">
        <v>19</v>
      </c>
    </row>
    <row r="32" spans="1:10" x14ac:dyDescent="0.25">
      <c r="A32" s="5" t="s">
        <v>20</v>
      </c>
      <c r="B32" s="71" t="s">
        <v>35</v>
      </c>
      <c r="C32" s="71"/>
      <c r="D32" s="71"/>
      <c r="E32" s="71"/>
      <c r="F32" s="13" t="s">
        <v>67</v>
      </c>
      <c r="G32" s="20">
        <v>40127.019999999997</v>
      </c>
    </row>
    <row r="33" spans="1:12" ht="34.5" x14ac:dyDescent="0.25">
      <c r="A33" s="5" t="s">
        <v>21</v>
      </c>
      <c r="B33" s="71" t="s">
        <v>36</v>
      </c>
      <c r="C33" s="71"/>
      <c r="D33" s="71"/>
      <c r="E33" s="71"/>
      <c r="F33" s="1" t="s">
        <v>76</v>
      </c>
      <c r="G33" s="20">
        <v>27008.59</v>
      </c>
    </row>
    <row r="34" spans="1:12" x14ac:dyDescent="0.25">
      <c r="A34" s="5" t="s">
        <v>128</v>
      </c>
      <c r="B34" s="101" t="s">
        <v>129</v>
      </c>
      <c r="C34" s="102"/>
      <c r="D34" s="102"/>
      <c r="E34" s="103"/>
      <c r="F34" s="52"/>
      <c r="G34" s="20">
        <v>2480</v>
      </c>
    </row>
    <row r="35" spans="1:12" ht="32.25" customHeight="1" x14ac:dyDescent="0.25">
      <c r="A35" s="6" t="s">
        <v>22</v>
      </c>
      <c r="B35" s="74" t="s">
        <v>37</v>
      </c>
      <c r="C35" s="74"/>
      <c r="D35" s="74"/>
      <c r="E35" s="74"/>
      <c r="F35" s="62" t="s">
        <v>80</v>
      </c>
      <c r="G35" s="20">
        <v>207060</v>
      </c>
    </row>
    <row r="36" spans="1:12" x14ac:dyDescent="0.25">
      <c r="A36" s="29" t="s">
        <v>23</v>
      </c>
      <c r="B36" s="115" t="s">
        <v>83</v>
      </c>
      <c r="C36" s="115"/>
      <c r="D36" s="115"/>
      <c r="E36" s="115"/>
      <c r="F36" s="63"/>
      <c r="G36" s="32">
        <v>17748.53</v>
      </c>
    </row>
    <row r="37" spans="1:12" x14ac:dyDescent="0.25">
      <c r="A37" s="29" t="s">
        <v>24</v>
      </c>
      <c r="B37" s="116" t="s">
        <v>81</v>
      </c>
      <c r="C37" s="117"/>
      <c r="D37" s="117"/>
      <c r="E37" s="118"/>
      <c r="F37" s="63"/>
      <c r="G37" s="20">
        <v>2315.0500000000002</v>
      </c>
      <c r="K37" s="24"/>
    </row>
    <row r="38" spans="1:12" x14ac:dyDescent="0.25">
      <c r="A38" s="5" t="s">
        <v>25</v>
      </c>
      <c r="B38" s="71" t="s">
        <v>38</v>
      </c>
      <c r="C38" s="71"/>
      <c r="D38" s="71"/>
      <c r="E38" s="71"/>
      <c r="F38" s="63"/>
      <c r="G38" s="20">
        <v>45143.27</v>
      </c>
    </row>
    <row r="39" spans="1:12" x14ac:dyDescent="0.25">
      <c r="A39" s="5" t="s">
        <v>34</v>
      </c>
      <c r="B39" s="71" t="s">
        <v>127</v>
      </c>
      <c r="C39" s="71"/>
      <c r="D39" s="71"/>
      <c r="E39" s="71"/>
      <c r="F39" s="64"/>
      <c r="G39" s="20">
        <v>5401.69</v>
      </c>
      <c r="K39" s="24"/>
    </row>
    <row r="40" spans="1:12" ht="21" customHeight="1" x14ac:dyDescent="0.25">
      <c r="A40" s="5" t="s">
        <v>39</v>
      </c>
      <c r="B40" s="79" t="s">
        <v>79</v>
      </c>
      <c r="C40" s="79"/>
      <c r="D40" s="79"/>
      <c r="E40" s="79"/>
      <c r="F40" s="19" t="s">
        <v>65</v>
      </c>
      <c r="G40" s="20">
        <v>7716.74</v>
      </c>
      <c r="K40" s="24"/>
    </row>
    <row r="41" spans="1:12" ht="15.75" customHeight="1" x14ac:dyDescent="0.25">
      <c r="A41" s="27" t="s">
        <v>43</v>
      </c>
      <c r="B41" s="75" t="s">
        <v>74</v>
      </c>
      <c r="C41" s="76"/>
      <c r="D41" s="76"/>
      <c r="E41" s="77"/>
      <c r="F41" s="19"/>
      <c r="G41" s="20">
        <v>0</v>
      </c>
    </row>
    <row r="42" spans="1:12" ht="15.75" customHeight="1" x14ac:dyDescent="0.25">
      <c r="A42" s="27" t="s">
        <v>44</v>
      </c>
      <c r="B42" s="75" t="s">
        <v>70</v>
      </c>
      <c r="C42" s="76"/>
      <c r="D42" s="76"/>
      <c r="E42" s="77"/>
      <c r="F42" s="19"/>
      <c r="G42" s="20">
        <v>0</v>
      </c>
    </row>
    <row r="43" spans="1:12" x14ac:dyDescent="0.25">
      <c r="A43" s="5" t="s">
        <v>45</v>
      </c>
      <c r="B43" s="71" t="s">
        <v>40</v>
      </c>
      <c r="C43" s="71"/>
      <c r="D43" s="71"/>
      <c r="E43" s="71"/>
      <c r="F43" s="13" t="s">
        <v>78</v>
      </c>
      <c r="G43" s="20">
        <v>50139.01</v>
      </c>
    </row>
    <row r="44" spans="1:12" x14ac:dyDescent="0.25">
      <c r="A44" s="5" t="s">
        <v>46</v>
      </c>
      <c r="B44" s="71" t="s">
        <v>41</v>
      </c>
      <c r="C44" s="71"/>
      <c r="D44" s="71"/>
      <c r="E44" s="71"/>
      <c r="F44" s="13" t="s">
        <v>78</v>
      </c>
      <c r="G44" s="20">
        <v>198416.68</v>
      </c>
      <c r="I44" s="24"/>
      <c r="K44" s="121"/>
    </row>
    <row r="45" spans="1:12" x14ac:dyDescent="0.25">
      <c r="A45" s="27" t="s">
        <v>47</v>
      </c>
      <c r="B45" s="75" t="s">
        <v>75</v>
      </c>
      <c r="C45" s="76"/>
      <c r="D45" s="76"/>
      <c r="E45" s="77"/>
      <c r="F45" s="13"/>
      <c r="G45" s="20">
        <v>0</v>
      </c>
      <c r="L45" s="24"/>
    </row>
    <row r="46" spans="1:12" x14ac:dyDescent="0.25">
      <c r="A46" s="5" t="s">
        <v>49</v>
      </c>
      <c r="B46" s="71" t="s">
        <v>42</v>
      </c>
      <c r="C46" s="71"/>
      <c r="D46" s="71"/>
      <c r="E46" s="71"/>
      <c r="F46" s="18" t="s">
        <v>66</v>
      </c>
      <c r="G46" s="20">
        <v>665.42</v>
      </c>
      <c r="K46" s="24"/>
    </row>
    <row r="47" spans="1:12" x14ac:dyDescent="0.25">
      <c r="A47" s="110" t="s">
        <v>48</v>
      </c>
      <c r="B47" s="111"/>
      <c r="C47" s="111"/>
      <c r="D47" s="111"/>
      <c r="E47" s="112"/>
      <c r="F47" s="5"/>
      <c r="G47" s="20"/>
    </row>
    <row r="48" spans="1:12" x14ac:dyDescent="0.25">
      <c r="A48" s="5" t="s">
        <v>50</v>
      </c>
      <c r="B48" s="71" t="s">
        <v>2</v>
      </c>
      <c r="C48" s="71"/>
      <c r="D48" s="71"/>
      <c r="E48" s="71"/>
      <c r="F48" s="61" t="s">
        <v>136</v>
      </c>
      <c r="G48" s="20">
        <f>D19</f>
        <v>3086.77</v>
      </c>
    </row>
    <row r="49" spans="1:7" x14ac:dyDescent="0.25">
      <c r="A49" s="5" t="s">
        <v>51</v>
      </c>
      <c r="B49" s="71" t="s">
        <v>3</v>
      </c>
      <c r="C49" s="71"/>
      <c r="D49" s="71"/>
      <c r="E49" s="71"/>
      <c r="F49" s="13" t="s">
        <v>68</v>
      </c>
      <c r="G49" s="20">
        <f>D20</f>
        <v>0</v>
      </c>
    </row>
    <row r="50" spans="1:7" x14ac:dyDescent="0.25">
      <c r="A50" s="5" t="s">
        <v>53</v>
      </c>
      <c r="B50" s="71" t="s">
        <v>52</v>
      </c>
      <c r="C50" s="71"/>
      <c r="D50" s="71"/>
      <c r="E50" s="71"/>
      <c r="F50" s="13" t="s">
        <v>69</v>
      </c>
      <c r="G50" s="20">
        <f>D22+99187.93</f>
        <v>144718.13999999998</v>
      </c>
    </row>
    <row r="51" spans="1:7" x14ac:dyDescent="0.25">
      <c r="A51" s="5" t="s">
        <v>54</v>
      </c>
      <c r="B51" s="71" t="s">
        <v>4</v>
      </c>
      <c r="C51" s="71"/>
      <c r="D51" s="71"/>
      <c r="E51" s="71"/>
      <c r="F51" s="61" t="s">
        <v>136</v>
      </c>
      <c r="G51" s="20">
        <f>D21</f>
        <v>2315.0500000000002</v>
      </c>
    </row>
    <row r="52" spans="1:7" x14ac:dyDescent="0.25">
      <c r="A52" s="5" t="s">
        <v>55</v>
      </c>
      <c r="B52" s="114" t="s">
        <v>17</v>
      </c>
      <c r="C52" s="114"/>
      <c r="D52" s="114"/>
      <c r="E52" s="114"/>
      <c r="F52" s="5"/>
      <c r="G52" s="12">
        <f>SUM(G32:G51)</f>
        <v>754341.9600000002</v>
      </c>
    </row>
    <row r="53" spans="1:7" x14ac:dyDescent="0.25">
      <c r="A53" s="5" t="s">
        <v>71</v>
      </c>
      <c r="B53" s="110" t="s">
        <v>125</v>
      </c>
      <c r="C53" s="111"/>
      <c r="D53" s="111"/>
      <c r="E53" s="111"/>
      <c r="F53" s="112"/>
      <c r="G53" s="21">
        <f>G10+F17+F25+F26-G52</f>
        <v>606451.19999999995</v>
      </c>
    </row>
    <row r="55" spans="1:7" x14ac:dyDescent="0.25">
      <c r="A55" s="113" t="s">
        <v>56</v>
      </c>
      <c r="B55" s="113"/>
      <c r="C55" s="10"/>
      <c r="D55" s="10"/>
      <c r="E55" s="10"/>
    </row>
    <row r="56" spans="1:7" x14ac:dyDescent="0.25">
      <c r="A56" s="84" t="s">
        <v>126</v>
      </c>
      <c r="B56" s="84"/>
      <c r="C56" s="84"/>
      <c r="D56" s="84"/>
      <c r="E56" s="84"/>
      <c r="G56" s="26">
        <f>G23+G24</f>
        <v>383987.97000000009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113" t="s">
        <v>57</v>
      </c>
      <c r="B58" s="113"/>
      <c r="C58" s="10"/>
      <c r="D58" s="10"/>
      <c r="E58" s="10"/>
    </row>
    <row r="60" spans="1:7" x14ac:dyDescent="0.25">
      <c r="A60" s="13" t="s">
        <v>10</v>
      </c>
      <c r="B60" s="85" t="s">
        <v>60</v>
      </c>
      <c r="C60" s="86"/>
      <c r="D60" s="86"/>
      <c r="E60" s="87"/>
      <c r="F60" s="11" t="s">
        <v>58</v>
      </c>
      <c r="G60" s="5" t="s">
        <v>59</v>
      </c>
    </row>
    <row r="61" spans="1:7" x14ac:dyDescent="0.25">
      <c r="A61" s="13" t="s">
        <v>20</v>
      </c>
      <c r="B61" s="88" t="s">
        <v>61</v>
      </c>
      <c r="C61" s="89"/>
      <c r="D61" s="89"/>
      <c r="E61" s="90"/>
      <c r="F61" s="30">
        <v>1</v>
      </c>
      <c r="G61" s="31">
        <v>10000</v>
      </c>
    </row>
    <row r="62" spans="1:7" x14ac:dyDescent="0.25">
      <c r="A62" s="13" t="s">
        <v>21</v>
      </c>
      <c r="B62" s="88" t="s">
        <v>62</v>
      </c>
      <c r="C62" s="89"/>
      <c r="D62" s="89"/>
      <c r="E62" s="90"/>
      <c r="F62" s="30"/>
      <c r="G62" s="31"/>
    </row>
    <row r="63" spans="1:7" x14ac:dyDescent="0.25">
      <c r="A63" s="13" t="s">
        <v>22</v>
      </c>
      <c r="B63" s="88" t="s">
        <v>63</v>
      </c>
      <c r="C63" s="89"/>
      <c r="D63" s="89"/>
      <c r="E63" s="90"/>
      <c r="F63" s="30">
        <v>5</v>
      </c>
      <c r="G63" s="31">
        <v>149235.19</v>
      </c>
    </row>
    <row r="66" spans="1:7" x14ac:dyDescent="0.25">
      <c r="A66" s="65" t="s">
        <v>130</v>
      </c>
      <c r="B66" s="65"/>
      <c r="C66" s="65"/>
      <c r="D66" s="65"/>
      <c r="E66" s="65"/>
      <c r="F66" s="65"/>
      <c r="G66" s="65"/>
    </row>
    <row r="68" spans="1:7" ht="33.75" x14ac:dyDescent="0.25">
      <c r="A68" s="70" t="s">
        <v>0</v>
      </c>
      <c r="B68" s="70"/>
      <c r="C68" s="104" t="s">
        <v>131</v>
      </c>
      <c r="D68" s="105"/>
      <c r="E68" s="53" t="s">
        <v>132</v>
      </c>
      <c r="F68" s="106" t="s">
        <v>133</v>
      </c>
      <c r="G68" s="107"/>
    </row>
    <row r="69" spans="1:7" x14ac:dyDescent="0.25">
      <c r="A69" s="70"/>
      <c r="B69" s="70"/>
      <c r="C69" s="108" t="s">
        <v>14</v>
      </c>
      <c r="D69" s="109"/>
      <c r="E69" s="15" t="s">
        <v>14</v>
      </c>
      <c r="F69" s="93" t="s">
        <v>14</v>
      </c>
      <c r="G69" s="94"/>
    </row>
    <row r="70" spans="1:7" x14ac:dyDescent="0.25">
      <c r="A70" s="72">
        <v>1</v>
      </c>
      <c r="B70" s="72"/>
      <c r="C70" s="91">
        <v>2</v>
      </c>
      <c r="D70" s="92"/>
      <c r="E70" s="15">
        <v>3</v>
      </c>
      <c r="F70" s="93">
        <v>4</v>
      </c>
      <c r="G70" s="94"/>
    </row>
    <row r="71" spans="1:7" ht="21" x14ac:dyDescent="0.25">
      <c r="A71" s="54" t="s">
        <v>10</v>
      </c>
      <c r="B71" s="54" t="s">
        <v>134</v>
      </c>
      <c r="C71" s="95">
        <f>C72</f>
        <v>474540.35</v>
      </c>
      <c r="D71" s="96"/>
      <c r="E71" s="55">
        <v>264061</v>
      </c>
      <c r="F71" s="56"/>
      <c r="G71" s="57"/>
    </row>
    <row r="72" spans="1:7" ht="26.25" x14ac:dyDescent="0.25">
      <c r="A72" s="58" t="s">
        <v>20</v>
      </c>
      <c r="B72" s="60" t="s">
        <v>135</v>
      </c>
      <c r="C72" s="97">
        <v>474540.35</v>
      </c>
      <c r="D72" s="98"/>
      <c r="E72" s="59"/>
      <c r="F72" s="99">
        <v>650223</v>
      </c>
      <c r="G72" s="100"/>
    </row>
  </sheetData>
  <mergeCells count="65">
    <mergeCell ref="B34:E34"/>
    <mergeCell ref="A66:G66"/>
    <mergeCell ref="A68:B69"/>
    <mergeCell ref="C68:D68"/>
    <mergeCell ref="F68:G68"/>
    <mergeCell ref="C69:D69"/>
    <mergeCell ref="F69:G69"/>
    <mergeCell ref="B53:F53"/>
    <mergeCell ref="A55:B55"/>
    <mergeCell ref="A56:E56"/>
    <mergeCell ref="A58:B58"/>
    <mergeCell ref="B52:E52"/>
    <mergeCell ref="B48:E48"/>
    <mergeCell ref="B36:E36"/>
    <mergeCell ref="B37:E37"/>
    <mergeCell ref="A47:E47"/>
    <mergeCell ref="B60:E60"/>
    <mergeCell ref="B61:E61"/>
    <mergeCell ref="B62:E62"/>
    <mergeCell ref="B63:E63"/>
    <mergeCell ref="A70:B70"/>
    <mergeCell ref="C70:D70"/>
    <mergeCell ref="F70:G70"/>
    <mergeCell ref="C71:D71"/>
    <mergeCell ref="C72:D72"/>
    <mergeCell ref="F72:G72"/>
    <mergeCell ref="A4:G4"/>
    <mergeCell ref="A5:G5"/>
    <mergeCell ref="A6:G6"/>
    <mergeCell ref="A7:G7"/>
    <mergeCell ref="A12:E12"/>
    <mergeCell ref="A9:E9"/>
    <mergeCell ref="A10:E10"/>
    <mergeCell ref="B45:E45"/>
    <mergeCell ref="B49:E49"/>
    <mergeCell ref="B50:E50"/>
    <mergeCell ref="B51:E51"/>
    <mergeCell ref="A23:B23"/>
    <mergeCell ref="A24:B24"/>
    <mergeCell ref="A25:B25"/>
    <mergeCell ref="A26:B26"/>
    <mergeCell ref="B44:E44"/>
    <mergeCell ref="B41:E41"/>
    <mergeCell ref="B42:E42"/>
    <mergeCell ref="B38:E38"/>
    <mergeCell ref="B40:E40"/>
    <mergeCell ref="B43:E43"/>
    <mergeCell ref="B39:E39"/>
    <mergeCell ref="B46:E46"/>
    <mergeCell ref="F35:F39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5:E35"/>
    <mergeCell ref="A22:B22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0" workbookViewId="0">
      <selection activeCell="E6" sqref="E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3" t="s">
        <v>84</v>
      </c>
    </row>
    <row r="2" spans="1:4" ht="72" customHeight="1" x14ac:dyDescent="0.25">
      <c r="A2" s="119" t="s">
        <v>106</v>
      </c>
      <c r="B2" s="120"/>
      <c r="C2" s="120"/>
      <c r="D2" s="120"/>
    </row>
    <row r="3" spans="1:4" ht="15.75" x14ac:dyDescent="0.25">
      <c r="A3" s="34" t="s">
        <v>10</v>
      </c>
      <c r="B3" s="34" t="s">
        <v>85</v>
      </c>
      <c r="C3" s="34" t="s">
        <v>86</v>
      </c>
      <c r="D3" s="35" t="s">
        <v>87</v>
      </c>
    </row>
    <row r="4" spans="1:4" ht="15.75" x14ac:dyDescent="0.25">
      <c r="A4" s="34">
        <v>1</v>
      </c>
      <c r="B4" s="36" t="s">
        <v>88</v>
      </c>
      <c r="C4" s="35"/>
      <c r="D4" s="37"/>
    </row>
    <row r="5" spans="1:4" ht="30.75" x14ac:dyDescent="0.25">
      <c r="A5" s="34"/>
      <c r="B5" s="38" t="s">
        <v>89</v>
      </c>
      <c r="C5" s="34"/>
      <c r="D5" s="37">
        <v>22210</v>
      </c>
    </row>
    <row r="6" spans="1:4" ht="29.25" x14ac:dyDescent="0.25">
      <c r="A6" s="34"/>
      <c r="B6" s="39" t="s">
        <v>90</v>
      </c>
      <c r="C6" s="34" t="s">
        <v>107</v>
      </c>
      <c r="D6" s="37"/>
    </row>
    <row r="7" spans="1:4" ht="15.75" x14ac:dyDescent="0.25">
      <c r="A7" s="34"/>
      <c r="B7" s="39" t="s">
        <v>108</v>
      </c>
      <c r="C7" s="34" t="s">
        <v>109</v>
      </c>
      <c r="D7" s="37"/>
    </row>
    <row r="8" spans="1:4" ht="15.75" x14ac:dyDescent="0.25">
      <c r="A8" s="34"/>
      <c r="B8" s="39" t="s">
        <v>91</v>
      </c>
      <c r="C8" s="34" t="s">
        <v>110</v>
      </c>
      <c r="D8" s="37"/>
    </row>
    <row r="9" spans="1:4" ht="15.75" x14ac:dyDescent="0.25">
      <c r="A9" s="34"/>
      <c r="B9" s="40"/>
      <c r="C9" s="34"/>
      <c r="D9" s="37"/>
    </row>
    <row r="10" spans="1:4" ht="15.75" x14ac:dyDescent="0.25">
      <c r="A10" s="34"/>
      <c r="B10" s="41" t="s">
        <v>93</v>
      </c>
      <c r="C10" s="34"/>
      <c r="D10" s="37">
        <v>3585</v>
      </c>
    </row>
    <row r="11" spans="1:4" ht="30.75" x14ac:dyDescent="0.25">
      <c r="A11" s="34"/>
      <c r="B11" s="38" t="s">
        <v>94</v>
      </c>
      <c r="C11" s="34" t="s">
        <v>95</v>
      </c>
      <c r="D11" s="37">
        <v>43625</v>
      </c>
    </row>
    <row r="12" spans="1:4" ht="15.75" x14ac:dyDescent="0.25">
      <c r="A12" s="34"/>
      <c r="B12" s="38" t="s">
        <v>96</v>
      </c>
      <c r="C12" s="34"/>
      <c r="D12" s="37">
        <v>4056</v>
      </c>
    </row>
    <row r="13" spans="1:4" ht="15.75" x14ac:dyDescent="0.25">
      <c r="A13" s="34"/>
      <c r="B13" s="38"/>
      <c r="C13" s="34"/>
      <c r="D13" s="37"/>
    </row>
    <row r="14" spans="1:4" ht="15.75" x14ac:dyDescent="0.25">
      <c r="A14" s="34">
        <v>2</v>
      </c>
      <c r="B14" s="36" t="s">
        <v>97</v>
      </c>
      <c r="C14" s="34"/>
      <c r="D14" s="37">
        <v>7827</v>
      </c>
    </row>
    <row r="15" spans="1:4" ht="15.75" x14ac:dyDescent="0.25">
      <c r="A15" s="34"/>
      <c r="B15" s="40" t="s">
        <v>98</v>
      </c>
      <c r="C15" s="34" t="s">
        <v>110</v>
      </c>
      <c r="D15" s="37"/>
    </row>
    <row r="16" spans="1:4" ht="15.75" x14ac:dyDescent="0.25">
      <c r="A16" s="34"/>
      <c r="B16" s="40" t="s">
        <v>111</v>
      </c>
      <c r="C16" s="34" t="s">
        <v>99</v>
      </c>
      <c r="D16" s="37"/>
    </row>
    <row r="17" spans="1:4" ht="15.75" x14ac:dyDescent="0.25">
      <c r="A17" s="34"/>
      <c r="B17" s="40" t="s">
        <v>112</v>
      </c>
      <c r="C17" s="34" t="s">
        <v>110</v>
      </c>
      <c r="D17" s="37"/>
    </row>
    <row r="18" spans="1:4" ht="15.75" x14ac:dyDescent="0.25">
      <c r="A18" s="34"/>
      <c r="B18" s="40" t="s">
        <v>100</v>
      </c>
      <c r="C18" s="34" t="s">
        <v>113</v>
      </c>
      <c r="D18" s="37"/>
    </row>
    <row r="19" spans="1:4" ht="15.75" x14ac:dyDescent="0.25">
      <c r="A19" s="34"/>
      <c r="B19" s="40" t="s">
        <v>101</v>
      </c>
      <c r="C19" s="34" t="s">
        <v>92</v>
      </c>
      <c r="D19" s="37"/>
    </row>
    <row r="20" spans="1:4" ht="15.75" x14ac:dyDescent="0.25">
      <c r="A20" s="34"/>
      <c r="B20" s="40" t="s">
        <v>114</v>
      </c>
      <c r="C20" s="34" t="s">
        <v>115</v>
      </c>
      <c r="D20" s="37"/>
    </row>
    <row r="21" spans="1:4" ht="15.75" x14ac:dyDescent="0.25">
      <c r="A21" s="34"/>
      <c r="B21" s="40"/>
      <c r="C21" s="34"/>
      <c r="D21" s="37"/>
    </row>
    <row r="22" spans="1:4" ht="15.75" x14ac:dyDescent="0.25">
      <c r="A22" s="34">
        <v>3</v>
      </c>
      <c r="B22" s="36" t="s">
        <v>102</v>
      </c>
      <c r="C22" s="34"/>
      <c r="D22" s="37"/>
    </row>
    <row r="23" spans="1:4" ht="15.75" x14ac:dyDescent="0.25">
      <c r="A23" s="34"/>
      <c r="B23" s="38" t="s">
        <v>116</v>
      </c>
      <c r="C23" s="34" t="s">
        <v>117</v>
      </c>
      <c r="D23" s="37">
        <v>1876</v>
      </c>
    </row>
    <row r="24" spans="1:4" ht="15.75" x14ac:dyDescent="0.25">
      <c r="A24" s="34"/>
      <c r="B24" s="38" t="s">
        <v>118</v>
      </c>
      <c r="C24" s="34" t="s">
        <v>99</v>
      </c>
      <c r="D24" s="37">
        <v>877</v>
      </c>
    </row>
    <row r="25" spans="1:4" ht="15.75" x14ac:dyDescent="0.25">
      <c r="A25" s="34"/>
      <c r="B25" s="38" t="s">
        <v>119</v>
      </c>
      <c r="C25" s="34" t="s">
        <v>103</v>
      </c>
      <c r="D25" s="37">
        <v>101361</v>
      </c>
    </row>
    <row r="26" spans="1:4" ht="15.75" x14ac:dyDescent="0.25">
      <c r="A26" s="34"/>
      <c r="B26" s="38" t="s">
        <v>120</v>
      </c>
      <c r="C26" s="34" t="s">
        <v>121</v>
      </c>
      <c r="D26" s="37">
        <v>1830</v>
      </c>
    </row>
    <row r="27" spans="1:4" ht="15.75" x14ac:dyDescent="0.25">
      <c r="A27" s="34"/>
      <c r="B27" s="38" t="s">
        <v>122</v>
      </c>
      <c r="C27" s="34" t="s">
        <v>99</v>
      </c>
      <c r="D27" s="37">
        <v>172</v>
      </c>
    </row>
    <row r="28" spans="1:4" ht="15.75" x14ac:dyDescent="0.25">
      <c r="A28" s="34"/>
      <c r="B28" s="38" t="s">
        <v>104</v>
      </c>
      <c r="C28" s="34" t="s">
        <v>99</v>
      </c>
      <c r="D28" s="37">
        <v>385</v>
      </c>
    </row>
    <row r="29" spans="1:4" ht="30.75" x14ac:dyDescent="0.25">
      <c r="A29" s="34"/>
      <c r="B29" s="38" t="s">
        <v>123</v>
      </c>
      <c r="C29" s="34"/>
      <c r="D29" s="37">
        <v>11636</v>
      </c>
    </row>
    <row r="30" spans="1:4" ht="15.75" x14ac:dyDescent="0.25">
      <c r="A30" s="34"/>
      <c r="B30" s="38"/>
      <c r="C30" s="34"/>
      <c r="D30" s="37"/>
    </row>
    <row r="31" spans="1:4" ht="15.75" x14ac:dyDescent="0.25">
      <c r="A31" s="34">
        <v>4</v>
      </c>
      <c r="B31" s="36" t="s">
        <v>105</v>
      </c>
      <c r="C31" s="34"/>
      <c r="D31" s="37">
        <v>7620</v>
      </c>
    </row>
    <row r="32" spans="1:4" ht="15.75" x14ac:dyDescent="0.25">
      <c r="A32" s="35"/>
      <c r="B32" s="42" t="s">
        <v>9</v>
      </c>
      <c r="C32" s="34"/>
      <c r="D32" s="43">
        <f>SUM(D5:D31)</f>
        <v>207060</v>
      </c>
    </row>
    <row r="33" spans="1:4" ht="15.75" x14ac:dyDescent="0.25">
      <c r="A33" s="44"/>
      <c r="B33" s="44"/>
      <c r="C33" s="44"/>
    </row>
    <row r="34" spans="1:4" ht="15.75" x14ac:dyDescent="0.25">
      <c r="A34" s="44"/>
      <c r="B34" s="44"/>
      <c r="C34" s="44"/>
    </row>
    <row r="35" spans="1:4" ht="15.75" x14ac:dyDescent="0.25">
      <c r="A35" s="44"/>
      <c r="B35" s="44"/>
      <c r="C35" s="44"/>
    </row>
    <row r="36" spans="1:4" ht="15.75" x14ac:dyDescent="0.25">
      <c r="A36" s="44"/>
      <c r="B36" s="45"/>
      <c r="C36" s="46"/>
    </row>
    <row r="37" spans="1:4" ht="15.75" x14ac:dyDescent="0.25">
      <c r="A37" s="44"/>
      <c r="B37" s="44"/>
      <c r="C37" s="46"/>
      <c r="D37" s="47"/>
    </row>
    <row r="38" spans="1:4" x14ac:dyDescent="0.25">
      <c r="A38" s="48"/>
      <c r="B38" s="49"/>
      <c r="C38" s="50"/>
    </row>
    <row r="39" spans="1:4" x14ac:dyDescent="0.25">
      <c r="C39" s="5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2019-02-26T07:03:49Z</cp:lastPrinted>
  <dcterms:created xsi:type="dcterms:W3CDTF">2018-08-28T07:18:51Z</dcterms:created>
  <dcterms:modified xsi:type="dcterms:W3CDTF">2020-03-17T07:31:21Z</dcterms:modified>
</cp:coreProperties>
</file>