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23" i="1"/>
  <c r="F22" i="1"/>
  <c r="F20" i="1"/>
  <c r="F19" i="1"/>
  <c r="D25" i="3" l="1"/>
  <c r="E22" i="1" l="1"/>
  <c r="G53" i="1" l="1"/>
  <c r="G51" i="1"/>
  <c r="G50" i="1"/>
  <c r="G54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G22" i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<sst xmlns="http://schemas.openxmlformats.org/spreadsheetml/2006/main" count="151" uniqueCount="127">
  <si>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</si>
  <si>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</si>
  <si>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</si>
  <si>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</si>
  <si>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</si>
  <si>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</si>
  <si>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</si>
  <si>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</si>
  <si>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</si>
  <si>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</si>
  <si>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</si>
  <si>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</si>
  <si>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</si>
  <si>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</si>
  <si>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</si>
  <si>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</si>
  <si>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</si>
  <si>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</si>
  <si>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</si>
  <si>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</si>
  <si>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</si>
  <si>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</si>
  <si>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</si>
  <si>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</si>
  <si>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</si>
  <si>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</si>
  <si>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</si>
  <si>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</si>
  <si>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</si>
  <si>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</si>
  <si>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</si>
  <si>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</si>
  <si>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</si>
  <si>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</si>
  <si>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</si>
  <si>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</si>
  <si>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</si>
  <si>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</si>
  <si>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</si>
  <si>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</si>
  <si>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</si>
  <si>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</si>
  <si>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</si>
  <si>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</si>
  <si>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</si>
  <si>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</si>
  <si>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</si>
  <si>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</si>
  <si>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</si>
  <si>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</si>
  <si>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</si>
  <si>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</si>
  <si>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</si>
  <si>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</si>
  <si>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</si>
  <si>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</si>
  <si>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</si>
  <si>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</si>
  <si>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</si>
  <si>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</si>
  <si>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</si>
  <si>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</si>
  <si>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</si>
  <si>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</si>
  <si>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</si>
  <si>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</si>
  <si>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</si>
  <si>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</si>
  <si>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</si>
  <si>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</si>
  <si>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</si>
  <si>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</si>
  <si>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</si>
  <si>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</si>
  <si>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</si>
  <si>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Арендаторы</t>
  </si>
  <si>
    <t>2.1.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</si>
  <si>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</si>
  <si>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</si>
  <si>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</si>
  <si>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Боткина,18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</si>
  <si>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</si>
  <si>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Движение средств по спецсчету</t>
  </si>
  <si>
    <t>Капитальный ремонт</t>
  </si>
  <si>
    <t>Установка ОДПУ тепловой энергии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</si>
  <si>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</si>
  <si>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</si>
  <si>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</si>
  <si>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</si>
  <si>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</si>
  <si>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</si>
  <si>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</si>
  <si>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</si>
  <si>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</si>
  <si>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</si>
  <si>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</si>
  <si>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</si>
  <si>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Общестроительные работы</t>
  </si>
  <si>
    <t>1 подъезд</t>
  </si>
  <si>
    <t>Смена замков с проушинами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</si>
  <si>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Боткина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</si>
  <si>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регулировка ц/о</t>
  </si>
  <si>
    <t>25 приб.</t>
  </si>
  <si>
    <t>Обходы и осмотры вводных шитов</t>
  </si>
  <si>
    <t>2 шт.</t>
  </si>
  <si>
    <t>Прочистка вентканалов</t>
  </si>
  <si>
    <t>Косметический ремонт подъезда № 4</t>
  </si>
  <si>
    <t>Осмотры конструктивных элементов здания</t>
  </si>
  <si>
    <t>Прочие работы</t>
  </si>
  <si>
    <t>Благоустройство</t>
  </si>
  <si>
    <t>Спиливание деревьев</t>
  </si>
  <si>
    <t>8 м3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</si>
  <si>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</si>
  <si>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</si>
  <si>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</si>
  <si>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</si>
  <si>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</si>
  <si>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</si>
  <si>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</si>
  <si>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ГП ЯО "Северный Водоканал"</t>
  </si>
  <si>
    <t>Освоено по кап.ремонту                        на 01.01.2020 г.</t>
  </si>
  <si>
    <t>Остаток средств на счете                        на 01.01.2020 г.</t>
  </si>
  <si>
    <t>6.1</t>
  </si>
  <si>
    <t>Диагностика внутридомового газового оборудования</t>
  </si>
  <si>
    <t>ООО "Запад Электромонтаж"</t>
  </si>
  <si>
    <t xml:space="preserve"> 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</si>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</sst>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/>
    <xf numFmtId="0" fontId="5" fillId="0" borderId="1" xfId="0" applyFont="1" applyBorder="1" applyAlignment="1">
      <alignment wrapText="1"/>
    </xf>
    <xf numFmtId="49" fontId="3" fillId="0" borderId="1" xfId="0" applyNumberFormat="1" applyFont="1" applyBorder="1"/>
    <xf numFmtId="0" fontId="6" fillId="0" borderId="1" xfId="0" applyFont="1" applyBorder="1" applyAlignment="1">
      <alignment horizontal="left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6" fillId="0" borderId="3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pane xSplit="6" ySplit="14" topLeftCell="G39" activePane="bottomRight" state="frozen"/>
      <selection pane="topRight" activeCell="G1" sqref="G1"/>
      <selection pane="bottomLeft" activeCell="A14" sqref="A14"/>
      <selection pane="bottomRight" activeCell="A81" sqref="A81:G8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t="s">
        <v>125</v>
      </c>
    </row>
    <row r="2" spans="1:7" x14ac:dyDescent="0.25">
      <c r="A2" s="80" t="s">
        <v>24</v>
      </c>
      <c r="B2" s="80"/>
      <c r="C2" s="80"/>
      <c r="D2" s="80"/>
      <c r="E2" s="80"/>
      <c r="F2" s="80"/>
      <c r="G2" s="80"/>
    </row>
    <row r="3" spans="1:7" ht="15.75" thickBot="1" x14ac:dyDescent="0.3">
      <c r="A3" s="98" t="s">
        <v>25</v>
      </c>
      <c r="B3" s="98"/>
      <c r="C3" s="98"/>
      <c r="D3" s="98"/>
      <c r="E3" s="98"/>
      <c r="F3" s="98"/>
      <c r="G3" s="98"/>
    </row>
    <row r="4" spans="1:7" ht="8.25" customHeight="1" x14ac:dyDescent="0.25"/>
    <row r="5" spans="1:7" x14ac:dyDescent="0.25">
      <c r="A5" s="80" t="s">
        <v>26</v>
      </c>
      <c r="B5" s="80"/>
      <c r="C5" s="80"/>
      <c r="D5" s="80"/>
      <c r="E5" s="80"/>
      <c r="F5" s="80"/>
      <c r="G5" s="80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102" t="s">
        <v>112</v>
      </c>
      <c r="B7" s="102"/>
      <c r="C7" s="102"/>
      <c r="D7" s="102"/>
      <c r="E7" s="102"/>
      <c r="F7" s="102"/>
      <c r="G7" s="102"/>
    </row>
    <row r="8" spans="1:7" ht="15.75" x14ac:dyDescent="0.25">
      <c r="A8" s="73" t="s">
        <v>80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104" t="s">
        <v>29</v>
      </c>
      <c r="B10" s="104"/>
      <c r="C10" s="104"/>
      <c r="D10" s="104"/>
      <c r="E10" s="104"/>
    </row>
    <row r="11" spans="1:7" x14ac:dyDescent="0.25">
      <c r="A11" s="104" t="s">
        <v>30</v>
      </c>
      <c r="B11" s="104"/>
      <c r="C11" s="104"/>
      <c r="D11" s="104"/>
      <c r="E11" s="104"/>
      <c r="G11" s="23">
        <v>542927.78</v>
      </c>
    </row>
    <row r="12" spans="1:7" ht="11.25" customHeight="1" x14ac:dyDescent="0.25"/>
    <row r="13" spans="1:7" x14ac:dyDescent="0.25">
      <c r="A13" s="103" t="s">
        <v>28</v>
      </c>
      <c r="B13" s="103"/>
      <c r="C13" s="103"/>
      <c r="D13" s="103"/>
      <c r="E13" s="103"/>
    </row>
    <row r="15" spans="1:7" ht="36" x14ac:dyDescent="0.25">
      <c r="A15" s="101" t="s">
        <v>0</v>
      </c>
      <c r="B15" s="101"/>
      <c r="C15" s="14" t="s">
        <v>115</v>
      </c>
      <c r="D15" s="1" t="s">
        <v>116</v>
      </c>
      <c r="E15" s="4" t="s">
        <v>15</v>
      </c>
      <c r="F15" s="1" t="s">
        <v>117</v>
      </c>
      <c r="G15" s="17" t="s">
        <v>118</v>
      </c>
    </row>
    <row r="16" spans="1:7" x14ac:dyDescent="0.25">
      <c r="A16" s="101"/>
      <c r="B16" s="101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1">
        <v>1</v>
      </c>
      <c r="B17" s="81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105" t="s">
        <v>69</v>
      </c>
      <c r="B18" s="105"/>
      <c r="C18" s="16">
        <f>C19+C20+C21+C22+C23</f>
        <v>195175.31</v>
      </c>
      <c r="D18" s="12">
        <f>D19+D20+D21+D22+D23</f>
        <v>707112.24</v>
      </c>
      <c r="E18" s="12">
        <f>E19+E20+E21+E22+E23</f>
        <v>902287.54999999993</v>
      </c>
      <c r="F18" s="12">
        <f>F19+F20+F21+F22+F23</f>
        <v>691738.21</v>
      </c>
      <c r="G18" s="16">
        <f>G19+G20+G21+G22+G23</f>
        <v>210549.34</v>
      </c>
      <c r="H18" s="25"/>
    </row>
    <row r="19" spans="1:10" x14ac:dyDescent="0.25">
      <c r="A19" s="88" t="s">
        <v>1</v>
      </c>
      <c r="B19" s="88"/>
      <c r="C19" s="16">
        <v>185228.58</v>
      </c>
      <c r="D19" s="12">
        <v>664222.56000000006</v>
      </c>
      <c r="E19" s="12">
        <f>C19+D19</f>
        <v>849451.14</v>
      </c>
      <c r="F19" s="12">
        <f>644451.01+3214.91+479.6</f>
        <v>648145.52</v>
      </c>
      <c r="G19" s="16">
        <f>E19-F19</f>
        <v>201305.62</v>
      </c>
      <c r="H19" s="25"/>
    </row>
    <row r="20" spans="1:10" x14ac:dyDescent="0.25">
      <c r="A20" s="88" t="s">
        <v>2</v>
      </c>
      <c r="B20" s="88"/>
      <c r="C20" s="16">
        <v>666.38</v>
      </c>
      <c r="D20" s="12">
        <v>3090.84</v>
      </c>
      <c r="E20" s="12">
        <f t="shared" ref="E20:E27" si="0">C20+D20</f>
        <v>3757.2200000000003</v>
      </c>
      <c r="F20" s="12">
        <f>2990.5+64.62</f>
        <v>3055.12</v>
      </c>
      <c r="G20" s="16">
        <f t="shared" ref="G20:G23" si="1">E20-F20</f>
        <v>702.10000000000036</v>
      </c>
      <c r="H20" s="28"/>
      <c r="I20" s="28"/>
      <c r="J20" s="28"/>
    </row>
    <row r="21" spans="1:10" x14ac:dyDescent="0.25">
      <c r="A21" s="88" t="s">
        <v>3</v>
      </c>
      <c r="B21" s="88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88" t="s">
        <v>4</v>
      </c>
      <c r="B22" s="88"/>
      <c r="C22" s="16">
        <v>441.59</v>
      </c>
      <c r="D22" s="12">
        <v>2318.2800000000002</v>
      </c>
      <c r="E22" s="12">
        <f t="shared" si="0"/>
        <v>2759.8700000000003</v>
      </c>
      <c r="F22" s="12">
        <f>2243.05+27.58</f>
        <v>2270.63</v>
      </c>
      <c r="G22" s="16">
        <f t="shared" si="1"/>
        <v>489.24000000000024</v>
      </c>
    </row>
    <row r="23" spans="1:10" x14ac:dyDescent="0.25">
      <c r="A23" s="88" t="s">
        <v>5</v>
      </c>
      <c r="B23" s="88"/>
      <c r="C23" s="16">
        <v>8838.76</v>
      </c>
      <c r="D23" s="12">
        <v>37480.559999999998</v>
      </c>
      <c r="E23" s="12">
        <f t="shared" si="0"/>
        <v>46319.32</v>
      </c>
      <c r="F23" s="12">
        <f>37561.13+705.81</f>
        <v>38266.939999999995</v>
      </c>
      <c r="G23" s="16">
        <f t="shared" si="1"/>
        <v>8052.3800000000047</v>
      </c>
    </row>
    <row r="24" spans="1:10" x14ac:dyDescent="0.25">
      <c r="A24" s="90" t="s">
        <v>6</v>
      </c>
      <c r="B24" s="90"/>
      <c r="C24" s="16">
        <v>146281.13</v>
      </c>
      <c r="D24" s="12">
        <v>0</v>
      </c>
      <c r="E24" s="12">
        <f t="shared" si="0"/>
        <v>146281.13</v>
      </c>
      <c r="F24" s="12">
        <v>35106.47</v>
      </c>
      <c r="G24" s="16">
        <f>E24-F24</f>
        <v>111174.66</v>
      </c>
    </row>
    <row r="25" spans="1:10" x14ac:dyDescent="0.25">
      <c r="A25" s="90" t="s">
        <v>7</v>
      </c>
      <c r="B25" s="90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90" t="s">
        <v>8</v>
      </c>
      <c r="B26" s="90"/>
      <c r="C26" s="16">
        <v>0</v>
      </c>
      <c r="D26" s="12">
        <v>5116.08</v>
      </c>
      <c r="E26" s="12">
        <f t="shared" si="0"/>
        <v>5116.08</v>
      </c>
      <c r="F26" s="12">
        <f>E26</f>
        <v>5116.08</v>
      </c>
      <c r="G26" s="16">
        <f t="shared" si="2"/>
        <v>0</v>
      </c>
    </row>
    <row r="27" spans="1:10" x14ac:dyDescent="0.25">
      <c r="A27" s="90" t="s">
        <v>75</v>
      </c>
      <c r="B27" s="90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99" t="s">
        <v>9</v>
      </c>
      <c r="B28" s="99"/>
      <c r="C28" s="16">
        <f>C18++C24+C25+C26+C27</f>
        <v>341456.44</v>
      </c>
      <c r="D28" s="12">
        <f>D18+D24+D25+D26+D27</f>
        <v>712228.32</v>
      </c>
      <c r="E28" s="12">
        <f>E18+E24+E25+E26+E27</f>
        <v>1053684.76</v>
      </c>
      <c r="F28" s="12">
        <f>F18+F24+F25+F26+F27</f>
        <v>731960.75999999989</v>
      </c>
      <c r="G28" s="16">
        <f>G18+G24+G25+G26+G27</f>
        <v>321724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100" t="s">
        <v>11</v>
      </c>
      <c r="C32" s="100"/>
      <c r="D32" s="100"/>
      <c r="E32" s="100"/>
      <c r="F32" s="2" t="s">
        <v>12</v>
      </c>
      <c r="G32" s="3" t="s">
        <v>16</v>
      </c>
    </row>
    <row r="33" spans="1:12" x14ac:dyDescent="0.25">
      <c r="A33" s="5" t="s">
        <v>17</v>
      </c>
      <c r="B33" s="89" t="s">
        <v>32</v>
      </c>
      <c r="C33" s="89"/>
      <c r="D33" s="89"/>
      <c r="E33" s="89"/>
      <c r="F33" s="13" t="s">
        <v>64</v>
      </c>
      <c r="G33" s="20">
        <v>38640</v>
      </c>
      <c r="K33" s="24"/>
    </row>
    <row r="34" spans="1:12" ht="34.5" x14ac:dyDescent="0.25">
      <c r="A34" s="29" t="s">
        <v>18</v>
      </c>
      <c r="B34" s="106" t="s">
        <v>33</v>
      </c>
      <c r="C34" s="106"/>
      <c r="D34" s="106"/>
      <c r="E34" s="106"/>
      <c r="F34" s="1" t="s">
        <v>74</v>
      </c>
      <c r="G34" s="30">
        <v>27820.799999999999</v>
      </c>
    </row>
    <row r="35" spans="1:12" x14ac:dyDescent="0.25">
      <c r="A35" s="5" t="s">
        <v>76</v>
      </c>
      <c r="B35" s="94" t="s">
        <v>73</v>
      </c>
      <c r="C35" s="95"/>
      <c r="D35" s="95"/>
      <c r="E35" s="96"/>
      <c r="F35" s="13"/>
      <c r="G35" s="20">
        <v>2976</v>
      </c>
    </row>
    <row r="36" spans="1:12" ht="32.25" customHeight="1" x14ac:dyDescent="0.25">
      <c r="A36" s="6" t="s">
        <v>19</v>
      </c>
      <c r="B36" s="114" t="s">
        <v>34</v>
      </c>
      <c r="C36" s="114"/>
      <c r="D36" s="114"/>
      <c r="E36" s="114"/>
      <c r="F36" s="115" t="s">
        <v>79</v>
      </c>
      <c r="G36" s="20">
        <v>195171</v>
      </c>
    </row>
    <row r="37" spans="1:12" x14ac:dyDescent="0.25">
      <c r="A37" s="31" t="s">
        <v>20</v>
      </c>
      <c r="B37" s="69" t="s">
        <v>81</v>
      </c>
      <c r="C37" s="69"/>
      <c r="D37" s="69"/>
      <c r="E37" s="69"/>
      <c r="F37" s="116"/>
      <c r="G37" s="20">
        <v>17774.28</v>
      </c>
    </row>
    <row r="38" spans="1:12" x14ac:dyDescent="0.25">
      <c r="A38" s="27" t="s">
        <v>21</v>
      </c>
      <c r="B38" s="113" t="s">
        <v>71</v>
      </c>
      <c r="C38" s="113"/>
      <c r="D38" s="113"/>
      <c r="E38" s="113"/>
      <c r="F38" s="116"/>
      <c r="G38" s="20">
        <v>0</v>
      </c>
      <c r="K38" s="24"/>
    </row>
    <row r="39" spans="1:12" x14ac:dyDescent="0.25">
      <c r="A39" s="5" t="s">
        <v>22</v>
      </c>
      <c r="B39" s="89" t="s">
        <v>35</v>
      </c>
      <c r="C39" s="89"/>
      <c r="D39" s="89"/>
      <c r="E39" s="89"/>
      <c r="F39" s="116"/>
      <c r="G39" s="20">
        <v>45208.92</v>
      </c>
    </row>
    <row r="40" spans="1:12" x14ac:dyDescent="0.25">
      <c r="A40" s="5" t="s">
        <v>31</v>
      </c>
      <c r="B40" s="89" t="s">
        <v>126</v>
      </c>
      <c r="C40" s="89"/>
      <c r="D40" s="89"/>
      <c r="E40" s="89"/>
      <c r="F40" s="117"/>
      <c r="G40" s="20">
        <v>5409.72</v>
      </c>
      <c r="K40" s="24"/>
    </row>
    <row r="41" spans="1:12" ht="21" customHeight="1" x14ac:dyDescent="0.25">
      <c r="A41" s="5" t="s">
        <v>36</v>
      </c>
      <c r="B41" s="97" t="s">
        <v>78</v>
      </c>
      <c r="C41" s="97"/>
      <c r="D41" s="97"/>
      <c r="E41" s="97"/>
      <c r="F41" s="19" t="s">
        <v>62</v>
      </c>
      <c r="G41" s="20">
        <v>7728</v>
      </c>
      <c r="K41" s="24"/>
    </row>
    <row r="42" spans="1:12" ht="21" customHeight="1" x14ac:dyDescent="0.25">
      <c r="A42" s="60" t="s">
        <v>122</v>
      </c>
      <c r="B42" s="70" t="s">
        <v>123</v>
      </c>
      <c r="C42" s="71"/>
      <c r="D42" s="71"/>
      <c r="E42" s="72"/>
      <c r="F42" s="19" t="s">
        <v>124</v>
      </c>
      <c r="G42" s="20">
        <v>39132</v>
      </c>
      <c r="K42" s="24"/>
    </row>
    <row r="43" spans="1:12" ht="15.75" customHeight="1" x14ac:dyDescent="0.25">
      <c r="A43" s="27" t="s">
        <v>40</v>
      </c>
      <c r="B43" s="91" t="s">
        <v>70</v>
      </c>
      <c r="C43" s="92"/>
      <c r="D43" s="92"/>
      <c r="E43" s="93"/>
      <c r="F43" s="19"/>
      <c r="G43" s="20">
        <v>0</v>
      </c>
    </row>
    <row r="44" spans="1:12" ht="15.75" customHeight="1" x14ac:dyDescent="0.25">
      <c r="A44" s="27" t="s">
        <v>41</v>
      </c>
      <c r="B44" s="91" t="s">
        <v>67</v>
      </c>
      <c r="C44" s="92"/>
      <c r="D44" s="92"/>
      <c r="E44" s="93"/>
      <c r="F44" s="19"/>
      <c r="G44" s="20">
        <v>0</v>
      </c>
    </row>
    <row r="45" spans="1:12" x14ac:dyDescent="0.25">
      <c r="A45" s="5" t="s">
        <v>42</v>
      </c>
      <c r="B45" s="89" t="s">
        <v>37</v>
      </c>
      <c r="C45" s="89"/>
      <c r="D45" s="89"/>
      <c r="E45" s="89"/>
      <c r="F45" s="13" t="s">
        <v>77</v>
      </c>
      <c r="G45" s="20">
        <v>52561.73</v>
      </c>
    </row>
    <row r="46" spans="1:12" x14ac:dyDescent="0.25">
      <c r="A46" s="5" t="s">
        <v>43</v>
      </c>
      <c r="B46" s="89" t="s">
        <v>38</v>
      </c>
      <c r="C46" s="89"/>
      <c r="D46" s="89"/>
      <c r="E46" s="89"/>
      <c r="F46" s="13" t="s">
        <v>77</v>
      </c>
      <c r="G46" s="20">
        <v>170637.67</v>
      </c>
      <c r="I46" s="24"/>
      <c r="K46" s="120"/>
    </row>
    <row r="47" spans="1:12" x14ac:dyDescent="0.25">
      <c r="A47" s="27" t="s">
        <v>44</v>
      </c>
      <c r="B47" s="91" t="s">
        <v>72</v>
      </c>
      <c r="C47" s="92"/>
      <c r="D47" s="92"/>
      <c r="E47" s="93"/>
      <c r="F47" s="13"/>
      <c r="G47" s="20">
        <v>0</v>
      </c>
      <c r="L47" s="24"/>
    </row>
    <row r="48" spans="1:12" x14ac:dyDescent="0.25">
      <c r="A48" s="5" t="s">
        <v>46</v>
      </c>
      <c r="B48" s="89" t="s">
        <v>39</v>
      </c>
      <c r="C48" s="89"/>
      <c r="D48" s="89"/>
      <c r="E48" s="89"/>
      <c r="F48" s="18" t="s">
        <v>63</v>
      </c>
      <c r="G48" s="20">
        <v>662.77</v>
      </c>
      <c r="K48" s="24"/>
    </row>
    <row r="49" spans="1:7" x14ac:dyDescent="0.25">
      <c r="A49" s="64" t="s">
        <v>45</v>
      </c>
      <c r="B49" s="65"/>
      <c r="C49" s="65"/>
      <c r="D49" s="65"/>
      <c r="E49" s="66"/>
      <c r="F49" s="5"/>
      <c r="G49" s="20"/>
    </row>
    <row r="50" spans="1:7" x14ac:dyDescent="0.25">
      <c r="A50" s="5" t="s">
        <v>47</v>
      </c>
      <c r="B50" s="89" t="s">
        <v>2</v>
      </c>
      <c r="C50" s="89"/>
      <c r="D50" s="89"/>
      <c r="E50" s="89"/>
      <c r="F50" s="58" t="s">
        <v>119</v>
      </c>
      <c r="G50" s="20">
        <f>D20</f>
        <v>3090.84</v>
      </c>
    </row>
    <row r="51" spans="1:7" x14ac:dyDescent="0.25">
      <c r="A51" s="5" t="s">
        <v>48</v>
      </c>
      <c r="B51" s="89" t="s">
        <v>3</v>
      </c>
      <c r="C51" s="89"/>
      <c r="D51" s="89"/>
      <c r="E51" s="89"/>
      <c r="F51" s="13" t="s">
        <v>65</v>
      </c>
      <c r="G51" s="20">
        <f>D21</f>
        <v>0</v>
      </c>
    </row>
    <row r="52" spans="1:7" x14ac:dyDescent="0.25">
      <c r="A52" s="5" t="s">
        <v>50</v>
      </c>
      <c r="B52" s="89" t="s">
        <v>49</v>
      </c>
      <c r="C52" s="89"/>
      <c r="D52" s="89"/>
      <c r="E52" s="89"/>
      <c r="F52" s="13" t="s">
        <v>66</v>
      </c>
      <c r="G52" s="20">
        <f>D23+44887.53</f>
        <v>82368.09</v>
      </c>
    </row>
    <row r="53" spans="1:7" x14ac:dyDescent="0.25">
      <c r="A53" s="5" t="s">
        <v>51</v>
      </c>
      <c r="B53" s="89" t="s">
        <v>4</v>
      </c>
      <c r="C53" s="89"/>
      <c r="D53" s="89"/>
      <c r="E53" s="89"/>
      <c r="F53" s="58" t="s">
        <v>119</v>
      </c>
      <c r="G53" s="20">
        <f>D22</f>
        <v>2318.2800000000002</v>
      </c>
    </row>
    <row r="54" spans="1:7" x14ac:dyDescent="0.25">
      <c r="A54" s="5" t="s">
        <v>52</v>
      </c>
      <c r="B54" s="61" t="s">
        <v>15</v>
      </c>
      <c r="C54" s="61"/>
      <c r="D54" s="61"/>
      <c r="E54" s="61"/>
      <c r="F54" s="5"/>
      <c r="G54" s="12">
        <f>SUM(G33:G53)</f>
        <v>691500.09999999986</v>
      </c>
    </row>
    <row r="55" spans="1:7" x14ac:dyDescent="0.25">
      <c r="A55" s="5" t="s">
        <v>68</v>
      </c>
      <c r="B55" s="64" t="s">
        <v>113</v>
      </c>
      <c r="C55" s="65"/>
      <c r="D55" s="65"/>
      <c r="E55" s="65"/>
      <c r="F55" s="66"/>
      <c r="G55" s="21">
        <f>G11+F18+F26+F27-G54</f>
        <v>548281.9700000002</v>
      </c>
    </row>
    <row r="57" spans="1:7" x14ac:dyDescent="0.25">
      <c r="A57" s="67" t="s">
        <v>53</v>
      </c>
      <c r="B57" s="67"/>
      <c r="C57" s="10"/>
      <c r="D57" s="10"/>
      <c r="E57" s="10"/>
    </row>
    <row r="58" spans="1:7" x14ac:dyDescent="0.25">
      <c r="A58" s="68" t="s">
        <v>114</v>
      </c>
      <c r="B58" s="68"/>
      <c r="C58" s="68"/>
      <c r="D58" s="68"/>
      <c r="E58" s="68"/>
      <c r="G58" s="26">
        <f>G24+G25</f>
        <v>111174.66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67" t="s">
        <v>54</v>
      </c>
      <c r="B60" s="67"/>
      <c r="C60" s="10"/>
      <c r="D60" s="10"/>
      <c r="E60" s="10"/>
    </row>
    <row r="62" spans="1:7" x14ac:dyDescent="0.25">
      <c r="A62" s="13" t="s">
        <v>10</v>
      </c>
      <c r="B62" s="74" t="s">
        <v>57</v>
      </c>
      <c r="C62" s="75"/>
      <c r="D62" s="75"/>
      <c r="E62" s="76"/>
      <c r="F62" s="11" t="s">
        <v>55</v>
      </c>
      <c r="G62" s="5" t="s">
        <v>56</v>
      </c>
    </row>
    <row r="63" spans="1:7" x14ac:dyDescent="0.25">
      <c r="A63" s="13" t="s">
        <v>17</v>
      </c>
      <c r="B63" s="77" t="s">
        <v>58</v>
      </c>
      <c r="C63" s="78"/>
      <c r="D63" s="78"/>
      <c r="E63" s="79"/>
      <c r="F63" s="37">
        <v>1</v>
      </c>
      <c r="G63" s="38">
        <v>11753.9</v>
      </c>
    </row>
    <row r="64" spans="1:7" x14ac:dyDescent="0.25">
      <c r="A64" s="13" t="s">
        <v>18</v>
      </c>
      <c r="B64" s="77" t="s">
        <v>59</v>
      </c>
      <c r="C64" s="78"/>
      <c r="D64" s="78"/>
      <c r="E64" s="79"/>
      <c r="F64" s="37"/>
      <c r="G64" s="38"/>
    </row>
    <row r="65" spans="1:7" x14ac:dyDescent="0.25">
      <c r="A65" s="13" t="s">
        <v>19</v>
      </c>
      <c r="B65" s="77" t="s">
        <v>60</v>
      </c>
      <c r="C65" s="78"/>
      <c r="D65" s="78"/>
      <c r="E65" s="79"/>
      <c r="F65" s="37">
        <v>5</v>
      </c>
      <c r="G65" s="38">
        <v>134083.48000000001</v>
      </c>
    </row>
    <row r="68" spans="1:7" x14ac:dyDescent="0.25">
      <c r="A68" s="80" t="s">
        <v>82</v>
      </c>
      <c r="B68" s="80"/>
      <c r="C68" s="80"/>
      <c r="D68" s="80"/>
      <c r="E68" s="80"/>
      <c r="F68" s="80"/>
      <c r="G68" s="80"/>
    </row>
    <row r="70" spans="1:7" ht="33.75" x14ac:dyDescent="0.25">
      <c r="A70" s="101" t="s">
        <v>0</v>
      </c>
      <c r="B70" s="101"/>
      <c r="C70" s="107" t="s">
        <v>120</v>
      </c>
      <c r="D70" s="108"/>
      <c r="E70" s="32" t="s">
        <v>118</v>
      </c>
      <c r="F70" s="109" t="s">
        <v>121</v>
      </c>
      <c r="G70" s="110"/>
    </row>
    <row r="71" spans="1:7" x14ac:dyDescent="0.25">
      <c r="A71" s="101"/>
      <c r="B71" s="101"/>
      <c r="C71" s="111" t="s">
        <v>14</v>
      </c>
      <c r="D71" s="112"/>
      <c r="E71" s="15" t="s">
        <v>14</v>
      </c>
      <c r="F71" s="84" t="s">
        <v>14</v>
      </c>
      <c r="G71" s="85"/>
    </row>
    <row r="72" spans="1:7" x14ac:dyDescent="0.25">
      <c r="A72" s="81">
        <v>1</v>
      </c>
      <c r="B72" s="81"/>
      <c r="C72" s="82">
        <v>2</v>
      </c>
      <c r="D72" s="83"/>
      <c r="E72" s="15">
        <v>3</v>
      </c>
      <c r="F72" s="84">
        <v>4</v>
      </c>
      <c r="G72" s="85"/>
    </row>
    <row r="73" spans="1:7" ht="21" x14ac:dyDescent="0.25">
      <c r="A73" s="33" t="s">
        <v>10</v>
      </c>
      <c r="B73" s="33" t="s">
        <v>83</v>
      </c>
      <c r="C73" s="86"/>
      <c r="D73" s="87"/>
      <c r="E73" s="34">
        <v>274352</v>
      </c>
      <c r="F73" s="62"/>
      <c r="G73" s="63"/>
    </row>
    <row r="74" spans="1:7" ht="30" x14ac:dyDescent="0.25">
      <c r="A74" s="35" t="s">
        <v>17</v>
      </c>
      <c r="B74" s="36" t="s">
        <v>84</v>
      </c>
      <c r="C74" s="62">
        <v>483461</v>
      </c>
      <c r="D74" s="63"/>
      <c r="E74" s="59"/>
      <c r="F74" s="62">
        <v>631432</v>
      </c>
      <c r="G74" s="63"/>
    </row>
  </sheetData>
  <mergeCells count="67">
    <mergeCell ref="B34:E34"/>
    <mergeCell ref="A22:B22"/>
    <mergeCell ref="A70:B71"/>
    <mergeCell ref="C70:D70"/>
    <mergeCell ref="F70:G70"/>
    <mergeCell ref="C71:D71"/>
    <mergeCell ref="F71:G71"/>
    <mergeCell ref="B33:E33"/>
    <mergeCell ref="B38:E38"/>
    <mergeCell ref="A49:E49"/>
    <mergeCell ref="B47:E47"/>
    <mergeCell ref="B51:E51"/>
    <mergeCell ref="B36:E36"/>
    <mergeCell ref="F36:F40"/>
    <mergeCell ref="B48:E48"/>
    <mergeCell ref="B50:E50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17:B17"/>
    <mergeCell ref="A18:B18"/>
    <mergeCell ref="A19:B19"/>
    <mergeCell ref="A20:B20"/>
    <mergeCell ref="A23:B23"/>
    <mergeCell ref="B52:E52"/>
    <mergeCell ref="B53:E53"/>
    <mergeCell ref="A24:B24"/>
    <mergeCell ref="A25:B25"/>
    <mergeCell ref="A26:B26"/>
    <mergeCell ref="A27:B27"/>
    <mergeCell ref="B46:E46"/>
    <mergeCell ref="B43:E43"/>
    <mergeCell ref="B44:E44"/>
    <mergeCell ref="B35:E35"/>
    <mergeCell ref="B39:E39"/>
    <mergeCell ref="B41:E41"/>
    <mergeCell ref="B45:E45"/>
    <mergeCell ref="B40:E40"/>
    <mergeCell ref="B37:E37"/>
    <mergeCell ref="B42:E42"/>
    <mergeCell ref="B62:E62"/>
    <mergeCell ref="B63:E63"/>
    <mergeCell ref="B64:E64"/>
    <mergeCell ref="B65:E65"/>
    <mergeCell ref="A68:G68"/>
    <mergeCell ref="C74:D74"/>
    <mergeCell ref="F74:G74"/>
    <mergeCell ref="A72:B72"/>
    <mergeCell ref="C72:D72"/>
    <mergeCell ref="F72:G72"/>
    <mergeCell ref="C73:D73"/>
    <mergeCell ref="B54:E54"/>
    <mergeCell ref="F73:G73"/>
    <mergeCell ref="B55:F55"/>
    <mergeCell ref="A57:B57"/>
    <mergeCell ref="A58:E58"/>
    <mergeCell ref="A60:B60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0" workbookViewId="0">
      <selection activeCell="B5" sqref="B5"/>
    </sheetView>
  </sheetViews>
  <sheetFormatPr defaultRowHeight="15" x14ac:dyDescent="0.2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x14ac:dyDescent="0.25">
      <c r="D1" s="39" t="s">
        <v>85</v>
      </c>
    </row>
    <row r="2" spans="1:4" ht="49.5" customHeight="1" x14ac:dyDescent="0.25">
      <c r="A2" s="118" t="s">
        <v>100</v>
      </c>
      <c r="B2" s="119"/>
      <c r="C2" s="119"/>
      <c r="D2" s="119"/>
    </row>
    <row r="3" spans="1:4" ht="15.75" x14ac:dyDescent="0.25">
      <c r="A3" s="40" t="s">
        <v>10</v>
      </c>
      <c r="B3" s="40" t="s">
        <v>86</v>
      </c>
      <c r="C3" s="40" t="s">
        <v>87</v>
      </c>
      <c r="D3" s="41" t="s">
        <v>88</v>
      </c>
    </row>
    <row r="4" spans="1:4" ht="15.75" x14ac:dyDescent="0.25">
      <c r="A4" s="40">
        <v>1</v>
      </c>
      <c r="B4" s="56" t="s">
        <v>89</v>
      </c>
      <c r="C4" s="41"/>
      <c r="D4" s="42"/>
    </row>
    <row r="5" spans="1:4" ht="30.75" x14ac:dyDescent="0.25">
      <c r="A5" s="40"/>
      <c r="B5" s="43" t="s">
        <v>90</v>
      </c>
      <c r="C5" s="40"/>
      <c r="D5" s="42">
        <v>1679</v>
      </c>
    </row>
    <row r="6" spans="1:4" ht="15.75" x14ac:dyDescent="0.25">
      <c r="A6" s="40"/>
      <c r="B6" s="45" t="s">
        <v>101</v>
      </c>
      <c r="C6" s="40" t="s">
        <v>102</v>
      </c>
      <c r="D6" s="42"/>
    </row>
    <row r="7" spans="1:4" ht="15.75" x14ac:dyDescent="0.25">
      <c r="A7" s="40"/>
      <c r="B7" s="44"/>
      <c r="C7" s="40"/>
      <c r="D7" s="42"/>
    </row>
    <row r="8" spans="1:4" ht="15.75" x14ac:dyDescent="0.25">
      <c r="A8" s="40"/>
      <c r="B8" s="43" t="s">
        <v>92</v>
      </c>
      <c r="C8" s="40"/>
      <c r="D8" s="42">
        <v>3585</v>
      </c>
    </row>
    <row r="9" spans="1:4" ht="15.75" x14ac:dyDescent="0.25">
      <c r="A9" s="40"/>
      <c r="B9" s="43" t="s">
        <v>93</v>
      </c>
      <c r="C9" s="40" t="s">
        <v>94</v>
      </c>
      <c r="D9" s="42">
        <v>46481</v>
      </c>
    </row>
    <row r="10" spans="1:4" ht="15.75" x14ac:dyDescent="0.25">
      <c r="A10" s="40"/>
      <c r="B10" s="43" t="s">
        <v>95</v>
      </c>
      <c r="C10" s="40"/>
      <c r="D10" s="42">
        <v>3810</v>
      </c>
    </row>
    <row r="11" spans="1:4" ht="15.75" x14ac:dyDescent="0.25">
      <c r="A11" s="40"/>
      <c r="B11" s="43"/>
      <c r="C11" s="40"/>
      <c r="D11" s="42"/>
    </row>
    <row r="12" spans="1:4" ht="15.75" x14ac:dyDescent="0.25">
      <c r="A12" s="40">
        <v>2</v>
      </c>
      <c r="B12" s="56" t="s">
        <v>96</v>
      </c>
      <c r="C12" s="40"/>
      <c r="D12" s="42">
        <v>1945</v>
      </c>
    </row>
    <row r="13" spans="1:4" ht="15.75" x14ac:dyDescent="0.25">
      <c r="A13" s="40"/>
      <c r="B13" s="44" t="s">
        <v>103</v>
      </c>
      <c r="C13" s="40" t="s">
        <v>104</v>
      </c>
      <c r="D13" s="42"/>
    </row>
    <row r="14" spans="1:4" ht="15.75" x14ac:dyDescent="0.25">
      <c r="A14" s="40"/>
      <c r="B14" s="44"/>
      <c r="C14" s="40"/>
      <c r="D14" s="42"/>
    </row>
    <row r="15" spans="1:4" ht="15.75" x14ac:dyDescent="0.25">
      <c r="A15" s="40">
        <v>3</v>
      </c>
      <c r="B15" s="56" t="s">
        <v>97</v>
      </c>
      <c r="C15" s="40"/>
      <c r="D15" s="42"/>
    </row>
    <row r="16" spans="1:4" ht="15.75" x14ac:dyDescent="0.25">
      <c r="A16" s="40"/>
      <c r="B16" s="43" t="s">
        <v>105</v>
      </c>
      <c r="C16" s="40" t="s">
        <v>91</v>
      </c>
      <c r="D16" s="42">
        <v>1670</v>
      </c>
    </row>
    <row r="17" spans="1:4" ht="15.75" x14ac:dyDescent="0.25">
      <c r="A17" s="40"/>
      <c r="B17" s="43" t="s">
        <v>106</v>
      </c>
      <c r="C17" s="40" t="s">
        <v>98</v>
      </c>
      <c r="D17" s="42">
        <v>83317</v>
      </c>
    </row>
    <row r="18" spans="1:4" ht="15.75" x14ac:dyDescent="0.25">
      <c r="A18" s="40"/>
      <c r="B18" s="43" t="s">
        <v>99</v>
      </c>
      <c r="C18" s="40" t="s">
        <v>104</v>
      </c>
      <c r="D18" s="42">
        <v>464</v>
      </c>
    </row>
    <row r="19" spans="1:4" ht="30.75" x14ac:dyDescent="0.25">
      <c r="A19" s="40"/>
      <c r="B19" s="43" t="s">
        <v>107</v>
      </c>
      <c r="C19" s="40"/>
      <c r="D19" s="42">
        <v>11616</v>
      </c>
    </row>
    <row r="20" spans="1:4" ht="15.75" x14ac:dyDescent="0.25">
      <c r="A20" s="40"/>
      <c r="B20" s="43"/>
      <c r="C20" s="40"/>
      <c r="D20" s="42"/>
    </row>
    <row r="21" spans="1:4" ht="15.75" x14ac:dyDescent="0.25">
      <c r="A21" s="40">
        <v>4</v>
      </c>
      <c r="B21" s="56" t="s">
        <v>108</v>
      </c>
      <c r="C21" s="40"/>
      <c r="D21" s="42">
        <v>9966</v>
      </c>
    </row>
    <row r="22" spans="1:4" ht="15.75" x14ac:dyDescent="0.25">
      <c r="A22" s="40"/>
      <c r="B22" s="56"/>
      <c r="C22" s="40"/>
      <c r="D22" s="42"/>
    </row>
    <row r="23" spans="1:4" ht="15.75" x14ac:dyDescent="0.25">
      <c r="A23" s="40">
        <v>5</v>
      </c>
      <c r="B23" s="56" t="s">
        <v>109</v>
      </c>
      <c r="C23" s="40"/>
      <c r="D23" s="42"/>
    </row>
    <row r="24" spans="1:4" ht="15.75" x14ac:dyDescent="0.25">
      <c r="A24" s="40"/>
      <c r="B24" s="57" t="s">
        <v>110</v>
      </c>
      <c r="C24" s="40" t="s">
        <v>111</v>
      </c>
      <c r="D24" s="42">
        <v>30638</v>
      </c>
    </row>
    <row r="25" spans="1:4" ht="15.75" x14ac:dyDescent="0.25">
      <c r="A25" s="41"/>
      <c r="B25" s="46" t="s">
        <v>9</v>
      </c>
      <c r="C25" s="40"/>
      <c r="D25" s="47">
        <f>SUM(D5:D24)</f>
        <v>195171</v>
      </c>
    </row>
    <row r="26" spans="1:4" ht="15.75" x14ac:dyDescent="0.25">
      <c r="A26" s="48"/>
      <c r="B26" s="48"/>
      <c r="C26" s="48"/>
    </row>
    <row r="27" spans="1:4" ht="15.75" x14ac:dyDescent="0.25">
      <c r="A27" s="48"/>
      <c r="B27" s="48"/>
      <c r="C27" s="48"/>
    </row>
    <row r="28" spans="1:4" ht="15.75" x14ac:dyDescent="0.25">
      <c r="A28" s="48"/>
      <c r="B28" s="48"/>
      <c r="C28" s="48"/>
    </row>
    <row r="29" spans="1:4" ht="15.75" x14ac:dyDescent="0.25">
      <c r="A29" s="48"/>
      <c r="B29" s="49"/>
      <c r="C29" s="50"/>
    </row>
    <row r="30" spans="1:4" ht="15.75" x14ac:dyDescent="0.25">
      <c r="A30" s="48"/>
      <c r="B30" s="48"/>
      <c r="C30" s="50"/>
      <c r="D30" s="51"/>
    </row>
    <row r="31" spans="1:4" x14ac:dyDescent="0.25">
      <c r="A31" s="52"/>
      <c r="B31" s="53"/>
      <c r="C31" s="54"/>
    </row>
    <row r="32" spans="1:4" x14ac:dyDescent="0.25">
      <c r="C32" s="5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2020-03-05T12:51:50Z</cp:lastPrinted>
  <dcterms:created xsi:type="dcterms:W3CDTF">2018-08-28T07:18:51Z</dcterms:created>
  <dcterms:modified xsi:type="dcterms:W3CDTF">2020-03-18T07:56:26Z</dcterms:modified>
</cp:coreProperties>
</file>