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19" i="1" l="1"/>
  <c r="D19" i="1"/>
  <c r="G51" i="1"/>
  <c r="G47" i="1"/>
  <c r="F25" i="1"/>
  <c r="F21" i="1"/>
  <c r="F22" i="1"/>
  <c r="F23" i="1"/>
  <c r="F20" i="1"/>
  <c r="G52" i="1" l="1"/>
  <c r="G50" i="1" l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<sst xmlns="http://schemas.openxmlformats.org/spreadsheetml/2006/main" count="165" uniqueCount="141">
  <si>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</si>
  <si>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</si>
  <si>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</si>
  <si>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</si>
  <si>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</si>
  <si>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</si>
  <si>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</si>
  <si>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</si>
  <si>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</si>
  <si>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</si>
  <si>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</si>
  <si>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</si>
  <si>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</si>
  <si>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</si>
  <si>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</si>
  <si>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</si>
  <si>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</si>
  <si>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</si>
  <si>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</si>
  <si>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</si>
  <si>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</si>
  <si>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</si>
  <si>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</si>
  <si>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</si>
  <si>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</si>
  <si>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</si>
  <si>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</si>
  <si>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</si>
  <si>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</si>
  <si>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</si>
  <si>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</si>
  <si>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</si>
  <si>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</si>
  <si>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</si>
  <si>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</si>
  <si>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</si>
  <si>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</si>
  <si>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</si>
  <si>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</si>
  <si>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</si>
  <si>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</si>
  <si>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</si>
  <si>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</si>
  <si>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</si>
  <si>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</si>
  <si>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</si>
  <si>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</si>
  <si>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</si>
  <si>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</si>
  <si>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</si>
  <si>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</si>
  <si>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</si>
  <si>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</si>
  <si>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</si>
  <si>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</si>
  <si>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</si>
  <si>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</si>
  <si>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</si>
  <si>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</si>
  <si>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</si>
  <si>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</si>
  <si>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</si>
  <si>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</si>
  <si>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</si>
  <si>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</si>
  <si>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</si>
  <si>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</si>
  <si>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</si>
  <si>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</si>
  <si>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</si>
  <si>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</si>
  <si>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</si>
  <si>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</si>
  <si>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</si>
  <si>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</si>
  <si>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</si>
  <si>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</si>
  <si>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</si>
  <si>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</si>
  <si>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</si>
  <si>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</si>
  <si>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</si>
  <si>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</si>
  <si>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</si>
  <si>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</si>
  <si>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</si>
  <si>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</si>
  <si>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r>
      <t>Обслуживание  вентканалов  и дымоходов (</t>
    </r>
    <r>
      <rPr>
        <sz val="8"/>
        <color theme="1"/>
        <rFont val="Times New Roman"/>
        <family val="1"/>
        <charset val="204"/>
      </rPr>
      <t>тариф)</t>
    </r>
  </si>
  <si>
    <t>Остаток неизрасходованных средств(+);перерасход (-)  на 01.01.2019 г. по СРЖ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</si>
  <si>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Захарова,48</t>
    </r>
  </si>
  <si>
    <t>Арендаторы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</si>
  <si>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</si>
  <si>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48 ул. Захарова </t>
    </r>
    <r>
      <rPr>
        <sz val="12"/>
        <rFont val="Arial"/>
        <family val="2"/>
        <charset val="204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</si>
  <si>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</si>
  <si>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</si>
  <si>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</si>
  <si>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</si>
  <si>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</si>
  <si>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</si>
  <si>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85,2 м.</t>
  </si>
  <si>
    <t>смена вентилей</t>
  </si>
  <si>
    <t>15 шт.</t>
  </si>
  <si>
    <t>смена задвижек</t>
  </si>
  <si>
    <t>1 шт.</t>
  </si>
  <si>
    <t>Ремонт системы центрального отопления</t>
  </si>
  <si>
    <t>15,6 м.</t>
  </si>
  <si>
    <t>10 шт.</t>
  </si>
  <si>
    <t>смена радиаторов</t>
  </si>
  <si>
    <t>2 шт.</t>
  </si>
  <si>
    <t>герметизация ввода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</si>
  <si>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</si>
  <si>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</si>
  <si>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</si>
  <si>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</si>
  <si>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</si>
  <si>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</si>
  <si>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14 шт.</t>
  </si>
  <si>
    <t>ремонт ВРУ</t>
  </si>
  <si>
    <t>ремонт электрощитов</t>
  </si>
  <si>
    <t>16 шт.</t>
  </si>
  <si>
    <t>смена выключателей автоматических</t>
  </si>
  <si>
    <t>77 шт.</t>
  </si>
  <si>
    <t>смена электропроводки</t>
  </si>
  <si>
    <t>68 м.</t>
  </si>
  <si>
    <t>смена светильников</t>
  </si>
  <si>
    <t>Общестроительные работы</t>
  </si>
  <si>
    <t>Ремонт водосточных труб</t>
  </si>
  <si>
    <t>2 м.</t>
  </si>
  <si>
    <t>Проверка и прочистка вентканалов вентканалов</t>
  </si>
  <si>
    <t>3 шт.</t>
  </si>
  <si>
    <t>Ремонт дверной коробки</t>
  </si>
  <si>
    <t>Ремонт подвальной двери</t>
  </si>
  <si>
    <t>Ремонт полов</t>
  </si>
  <si>
    <t>1,8 м2</t>
  </si>
  <si>
    <t>Установка информационных досок</t>
  </si>
  <si>
    <t>4 шт.</t>
  </si>
  <si>
    <t>Смена замков с проушинами</t>
  </si>
  <si>
    <t>Прочие работы</t>
  </si>
  <si>
    <t>Благоустройство</t>
  </si>
  <si>
    <t>Спиливание деревьев</t>
  </si>
  <si>
    <t>2,4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</si>
</sst>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18" fillId="0" borderId="0" xfId="0" applyNumberFormat="1" applyFont="1"/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I75" sqref="I7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42578125" customWidth="1"/>
    <col min="6" max="6" width="15.5703125" customWidth="1"/>
    <col min="7" max="7" width="13.28515625" customWidth="1"/>
    <col min="8" max="8" width="11.5703125" customWidth="1"/>
    <col min="9" max="10" width="9.42578125" customWidth="1"/>
  </cols>
  <sheetData>
    <row r="2" spans="1:7" x14ac:dyDescent="0.25">
      <c r="A2" s="61" t="s">
        <v>25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26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27</v>
      </c>
      <c r="B5" s="61"/>
      <c r="C5" s="61"/>
      <c r="D5" s="61"/>
      <c r="E5" s="61"/>
      <c r="F5" s="61"/>
      <c r="G5" s="61"/>
    </row>
    <row r="6" spans="1:7" ht="13.5" customHeight="1" x14ac:dyDescent="0.25">
      <c r="A6" s="81" t="s">
        <v>28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29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89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31</v>
      </c>
      <c r="B10" s="84"/>
      <c r="C10" s="84"/>
      <c r="D10" s="84"/>
      <c r="E10" s="84"/>
    </row>
    <row r="11" spans="1:7" x14ac:dyDescent="0.25">
      <c r="A11" s="84" t="s">
        <v>32</v>
      </c>
      <c r="B11" s="84"/>
      <c r="C11" s="84"/>
      <c r="D11" s="84"/>
      <c r="E11" s="84"/>
      <c r="G11" s="33">
        <v>-476876.89</v>
      </c>
    </row>
    <row r="12" spans="1:7" ht="11.25" customHeight="1" x14ac:dyDescent="0.25"/>
    <row r="13" spans="1:7" x14ac:dyDescent="0.25">
      <c r="A13" s="83" t="s">
        <v>30</v>
      </c>
      <c r="B13" s="83"/>
      <c r="C13" s="83"/>
      <c r="D13" s="83"/>
      <c r="E13" s="83"/>
    </row>
    <row r="15" spans="1:7" ht="36" x14ac:dyDescent="0.25">
      <c r="A15" s="66" t="s">
        <v>0</v>
      </c>
      <c r="B15" s="66"/>
      <c r="C15" s="15" t="s">
        <v>15</v>
      </c>
      <c r="D15" s="2" t="s">
        <v>16</v>
      </c>
      <c r="E15" s="5" t="s">
        <v>17</v>
      </c>
      <c r="F15" s="2" t="s">
        <v>18</v>
      </c>
      <c r="G15" s="18" t="s">
        <v>77</v>
      </c>
    </row>
    <row r="16" spans="1:7" x14ac:dyDescent="0.25">
      <c r="A16" s="66"/>
      <c r="B16" s="6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9">
        <v>1</v>
      </c>
      <c r="B17" s="69"/>
      <c r="C17" s="16">
        <v>2</v>
      </c>
      <c r="D17" s="10">
        <v>3</v>
      </c>
      <c r="E17" s="10" t="s">
        <v>13</v>
      </c>
      <c r="F17" s="10">
        <v>5</v>
      </c>
      <c r="G17" s="16" t="s">
        <v>64</v>
      </c>
    </row>
    <row r="18" spans="1:10" ht="53.25" customHeight="1" x14ac:dyDescent="0.25">
      <c r="A18" s="70" t="s">
        <v>75</v>
      </c>
      <c r="B18" s="70"/>
      <c r="C18" s="17">
        <f>C19+C20+C21+C22+C23</f>
        <v>161304.60999999999</v>
      </c>
      <c r="D18" s="13">
        <f>D19+D20+D21+D22+D23</f>
        <v>726842.44</v>
      </c>
      <c r="E18" s="13">
        <f>E19+E20+E21+E22+E23</f>
        <v>888147.04999999981</v>
      </c>
      <c r="F18" s="13">
        <f>F19+F20+F21+F22+F23</f>
        <v>721707.43</v>
      </c>
      <c r="G18" s="17">
        <f>G19+G20+G21+G22+G23</f>
        <v>166439.61999999988</v>
      </c>
      <c r="H18" s="24"/>
    </row>
    <row r="19" spans="1:10" ht="11.25" customHeight="1" x14ac:dyDescent="0.25">
      <c r="A19" s="63" t="s">
        <v>1</v>
      </c>
      <c r="B19" s="63"/>
      <c r="C19" s="17">
        <v>155961.71</v>
      </c>
      <c r="D19" s="13">
        <f>633376.96+33686+11904.34</f>
        <v>678967.29999999993</v>
      </c>
      <c r="E19" s="13">
        <f>C19+D19</f>
        <v>834929.00999999989</v>
      </c>
      <c r="F19" s="13">
        <f>628010.89+37549.23+11091</f>
        <v>676651.12</v>
      </c>
      <c r="G19" s="17">
        <f>E19-F19</f>
        <v>158277.8899999999</v>
      </c>
      <c r="H19" s="24"/>
    </row>
    <row r="20" spans="1:10" ht="12" customHeight="1" x14ac:dyDescent="0.25">
      <c r="A20" s="63" t="s">
        <v>2</v>
      </c>
      <c r="B20" s="63"/>
      <c r="C20" s="17">
        <v>380.95</v>
      </c>
      <c r="D20" s="13">
        <v>3182.88</v>
      </c>
      <c r="E20" s="13">
        <f t="shared" ref="E20:E27" si="0">C20+D20</f>
        <v>3563.83</v>
      </c>
      <c r="F20" s="13">
        <f>2758+224.81</f>
        <v>2982.81</v>
      </c>
      <c r="G20" s="17">
        <f t="shared" ref="G20:G23" si="1">E20-F20</f>
        <v>581.02</v>
      </c>
      <c r="H20" s="27"/>
      <c r="I20" s="27"/>
      <c r="J20" s="27"/>
    </row>
    <row r="21" spans="1:10" ht="12" customHeight="1" x14ac:dyDescent="0.25">
      <c r="A21" s="63" t="s">
        <v>3</v>
      </c>
      <c r="B21" s="63"/>
      <c r="C21" s="17">
        <v>1449.18</v>
      </c>
      <c r="D21" s="13">
        <v>12466.02</v>
      </c>
      <c r="E21" s="13">
        <f t="shared" si="0"/>
        <v>13915.2</v>
      </c>
      <c r="F21" s="13">
        <f>10675.55+1449.18</f>
        <v>12124.73</v>
      </c>
      <c r="G21" s="17">
        <f t="shared" si="1"/>
        <v>1790.4700000000012</v>
      </c>
      <c r="H21" s="24"/>
    </row>
    <row r="22" spans="1:10" ht="10.5" customHeight="1" x14ac:dyDescent="0.25">
      <c r="A22" s="63" t="s">
        <v>4</v>
      </c>
      <c r="B22" s="63"/>
      <c r="C22" s="17">
        <v>495.16</v>
      </c>
      <c r="D22" s="13">
        <v>4575.4799999999996</v>
      </c>
      <c r="E22" s="13">
        <f t="shared" si="0"/>
        <v>5070.6399999999994</v>
      </c>
      <c r="F22" s="13">
        <f>3948.26+335.28</f>
        <v>4283.54</v>
      </c>
      <c r="G22" s="17">
        <f t="shared" si="1"/>
        <v>787.09999999999945</v>
      </c>
    </row>
    <row r="23" spans="1:10" ht="12" customHeight="1" x14ac:dyDescent="0.25">
      <c r="A23" s="63" t="s">
        <v>5</v>
      </c>
      <c r="B23" s="63"/>
      <c r="C23" s="17">
        <v>3017.61</v>
      </c>
      <c r="D23" s="13">
        <v>27650.76</v>
      </c>
      <c r="E23" s="13">
        <f t="shared" si="0"/>
        <v>30668.37</v>
      </c>
      <c r="F23" s="13">
        <f>23910.4+1754.83</f>
        <v>25665.230000000003</v>
      </c>
      <c r="G23" s="17">
        <f t="shared" si="1"/>
        <v>5003.1399999999958</v>
      </c>
    </row>
    <row r="24" spans="1:10" ht="12" customHeight="1" x14ac:dyDescent="0.25">
      <c r="A24" s="72" t="s">
        <v>6</v>
      </c>
      <c r="B24" s="72"/>
      <c r="C24" s="17">
        <v>140293.1</v>
      </c>
      <c r="D24" s="13">
        <v>0</v>
      </c>
      <c r="E24" s="13">
        <f t="shared" si="0"/>
        <v>140293.1</v>
      </c>
      <c r="F24" s="13">
        <v>41905.339999999997</v>
      </c>
      <c r="G24" s="17">
        <f>E24-F24</f>
        <v>98387.760000000009</v>
      </c>
    </row>
    <row r="25" spans="1:10" ht="12" customHeight="1" x14ac:dyDescent="0.25">
      <c r="A25" s="72" t="s">
        <v>7</v>
      </c>
      <c r="B25" s="72"/>
      <c r="C25" s="17">
        <v>154532.03</v>
      </c>
      <c r="D25" s="13">
        <v>0</v>
      </c>
      <c r="E25" s="13">
        <f t="shared" si="0"/>
        <v>154532.03</v>
      </c>
      <c r="F25" s="13">
        <f>47165.45-1449.18</f>
        <v>45716.27</v>
      </c>
      <c r="G25" s="17">
        <f t="shared" ref="G25:G27" si="2">E25-F25</f>
        <v>108815.76000000001</v>
      </c>
    </row>
    <row r="26" spans="1:10" ht="12.75" customHeight="1" x14ac:dyDescent="0.25">
      <c r="A26" s="72" t="s">
        <v>8</v>
      </c>
      <c r="B26" s="72"/>
      <c r="C26" s="17">
        <v>0</v>
      </c>
      <c r="D26" s="13">
        <v>10287.5</v>
      </c>
      <c r="E26" s="13">
        <f t="shared" si="0"/>
        <v>10287.5</v>
      </c>
      <c r="F26" s="13">
        <f>E26</f>
        <v>10287.5</v>
      </c>
      <c r="G26" s="17">
        <f t="shared" si="2"/>
        <v>0</v>
      </c>
    </row>
    <row r="27" spans="1:10" ht="11.25" customHeight="1" x14ac:dyDescent="0.25">
      <c r="A27" s="72" t="s">
        <v>90</v>
      </c>
      <c r="B27" s="72"/>
      <c r="C27" s="17">
        <v>18949.63</v>
      </c>
      <c r="D27" s="13">
        <v>12715.88</v>
      </c>
      <c r="E27" s="13">
        <f t="shared" si="0"/>
        <v>31665.510000000002</v>
      </c>
      <c r="F27" s="13">
        <v>12715.88</v>
      </c>
      <c r="G27" s="17">
        <f t="shared" si="2"/>
        <v>18949.630000000005</v>
      </c>
    </row>
    <row r="28" spans="1:10" x14ac:dyDescent="0.25">
      <c r="A28" s="64" t="s">
        <v>9</v>
      </c>
      <c r="B28" s="64"/>
      <c r="C28" s="17">
        <f>C18++C24+C25+C26+C27</f>
        <v>475079.37</v>
      </c>
      <c r="D28" s="13">
        <f>D18+D24+D25+D26+D27</f>
        <v>749845.82</v>
      </c>
      <c r="E28" s="13">
        <f>E18+E24+E25+E26+E27</f>
        <v>1224925.1899999997</v>
      </c>
      <c r="F28" s="13">
        <f>F18+F24+F25+F26+F27</f>
        <v>832332.42</v>
      </c>
      <c r="G28" s="17">
        <f>G18+G24+G25+G26+G27</f>
        <v>392592.7699999999</v>
      </c>
    </row>
    <row r="29" spans="1:10" ht="9" customHeight="1" x14ac:dyDescent="0.25"/>
    <row r="30" spans="1:10" x14ac:dyDescent="0.25">
      <c r="A30" s="8" t="s">
        <v>24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2" t="s">
        <v>10</v>
      </c>
      <c r="B32" s="65" t="s">
        <v>11</v>
      </c>
      <c r="C32" s="65"/>
      <c r="D32" s="65"/>
      <c r="E32" s="65"/>
      <c r="F32" s="3" t="s">
        <v>12</v>
      </c>
      <c r="G32" s="4" t="s">
        <v>19</v>
      </c>
    </row>
    <row r="33" spans="1:9" x14ac:dyDescent="0.25">
      <c r="A33" s="6" t="s">
        <v>20</v>
      </c>
      <c r="B33" s="67" t="s">
        <v>34</v>
      </c>
      <c r="C33" s="67"/>
      <c r="D33" s="67"/>
      <c r="E33" s="67"/>
      <c r="F33" s="14" t="s">
        <v>67</v>
      </c>
      <c r="G33" s="21">
        <v>39784.800000000003</v>
      </c>
    </row>
    <row r="34" spans="1:9" ht="34.5" x14ac:dyDescent="0.25">
      <c r="A34" s="28" t="s">
        <v>21</v>
      </c>
      <c r="B34" s="68" t="s">
        <v>35</v>
      </c>
      <c r="C34" s="68"/>
      <c r="D34" s="68"/>
      <c r="E34" s="68"/>
      <c r="F34" s="2" t="s">
        <v>83</v>
      </c>
      <c r="G34" s="21">
        <v>28645.06</v>
      </c>
    </row>
    <row r="35" spans="1:9" ht="29.25" customHeight="1" x14ac:dyDescent="0.25">
      <c r="A35" s="7" t="s">
        <v>22</v>
      </c>
      <c r="B35" s="71" t="s">
        <v>36</v>
      </c>
      <c r="C35" s="71"/>
      <c r="D35" s="71"/>
      <c r="E35" s="71"/>
      <c r="F35" s="58" t="s">
        <v>82</v>
      </c>
      <c r="G35" s="21">
        <v>322979</v>
      </c>
    </row>
    <row r="36" spans="1:9" ht="15" customHeight="1" x14ac:dyDescent="0.25">
      <c r="A36" s="6" t="s">
        <v>23</v>
      </c>
      <c r="B36" s="67" t="s">
        <v>37</v>
      </c>
      <c r="C36" s="67"/>
      <c r="D36" s="67"/>
      <c r="E36" s="67"/>
      <c r="F36" s="59"/>
      <c r="G36" s="21">
        <v>45752.52</v>
      </c>
    </row>
    <row r="37" spans="1:9" ht="14.25" customHeight="1" x14ac:dyDescent="0.25">
      <c r="A37" s="26" t="s">
        <v>84</v>
      </c>
      <c r="B37" s="77" t="s">
        <v>79</v>
      </c>
      <c r="C37" s="77"/>
      <c r="D37" s="77"/>
      <c r="E37" s="77"/>
      <c r="F37" s="59"/>
      <c r="G37" s="21">
        <v>0</v>
      </c>
    </row>
    <row r="38" spans="1:9" ht="12.75" customHeight="1" x14ac:dyDescent="0.25">
      <c r="A38" s="29" t="s">
        <v>85</v>
      </c>
      <c r="B38" s="77" t="s">
        <v>80</v>
      </c>
      <c r="C38" s="77"/>
      <c r="D38" s="77"/>
      <c r="E38" s="77"/>
      <c r="F38" s="59"/>
      <c r="G38" s="21">
        <v>0</v>
      </c>
    </row>
    <row r="39" spans="1:9" ht="12.75" customHeight="1" x14ac:dyDescent="0.25">
      <c r="A39" s="30" t="s">
        <v>33</v>
      </c>
      <c r="B39" s="67" t="s">
        <v>87</v>
      </c>
      <c r="C39" s="67"/>
      <c r="D39" s="67"/>
      <c r="E39" s="67"/>
      <c r="F39" s="60"/>
      <c r="G39" s="21">
        <v>5569.87</v>
      </c>
    </row>
    <row r="40" spans="1:9" ht="16.5" customHeight="1" x14ac:dyDescent="0.25">
      <c r="A40" s="6" t="s">
        <v>38</v>
      </c>
      <c r="B40" s="68" t="s">
        <v>76</v>
      </c>
      <c r="C40" s="68"/>
      <c r="D40" s="68"/>
      <c r="E40" s="68"/>
      <c r="F40" s="20" t="s">
        <v>65</v>
      </c>
      <c r="G40" s="21">
        <v>7956.96</v>
      </c>
    </row>
    <row r="41" spans="1:9" ht="15.75" customHeight="1" x14ac:dyDescent="0.25">
      <c r="A41" s="26" t="s">
        <v>42</v>
      </c>
      <c r="B41" s="73" t="s">
        <v>78</v>
      </c>
      <c r="C41" s="74"/>
      <c r="D41" s="74"/>
      <c r="E41" s="75"/>
      <c r="F41" s="20"/>
      <c r="G41" s="21">
        <v>0</v>
      </c>
    </row>
    <row r="42" spans="1:9" ht="15.75" customHeight="1" x14ac:dyDescent="0.25">
      <c r="A42" s="26" t="s">
        <v>43</v>
      </c>
      <c r="B42" s="73" t="s">
        <v>72</v>
      </c>
      <c r="C42" s="74"/>
      <c r="D42" s="74"/>
      <c r="E42" s="75"/>
      <c r="F42" s="20"/>
      <c r="G42" s="21">
        <v>0</v>
      </c>
    </row>
    <row r="43" spans="1:9" x14ac:dyDescent="0.25">
      <c r="A43" s="6" t="s">
        <v>44</v>
      </c>
      <c r="B43" s="67" t="s">
        <v>39</v>
      </c>
      <c r="C43" s="67"/>
      <c r="D43" s="67"/>
      <c r="E43" s="67"/>
      <c r="F43" s="14" t="s">
        <v>68</v>
      </c>
      <c r="G43" s="21">
        <v>53309.88</v>
      </c>
    </row>
    <row r="44" spans="1:9" x14ac:dyDescent="0.25">
      <c r="A44" s="6" t="s">
        <v>45</v>
      </c>
      <c r="B44" s="67" t="s">
        <v>40</v>
      </c>
      <c r="C44" s="67"/>
      <c r="D44" s="67"/>
      <c r="E44" s="67"/>
      <c r="F44" s="14" t="s">
        <v>68</v>
      </c>
      <c r="G44" s="21">
        <v>81157.490000000005</v>
      </c>
      <c r="I44" s="23"/>
    </row>
    <row r="45" spans="1:9" x14ac:dyDescent="0.25">
      <c r="A45" s="26" t="s">
        <v>46</v>
      </c>
      <c r="B45" s="73" t="s">
        <v>81</v>
      </c>
      <c r="C45" s="74"/>
      <c r="D45" s="74"/>
      <c r="E45" s="75"/>
      <c r="F45" s="14"/>
      <c r="G45" s="21">
        <v>0</v>
      </c>
    </row>
    <row r="46" spans="1:9" x14ac:dyDescent="0.25">
      <c r="A46" s="6" t="s">
        <v>48</v>
      </c>
      <c r="B46" s="67" t="s">
        <v>41</v>
      </c>
      <c r="C46" s="67"/>
      <c r="D46" s="67"/>
      <c r="E46" s="67"/>
      <c r="F46" s="19" t="s">
        <v>66</v>
      </c>
      <c r="G46" s="21">
        <v>2720.88</v>
      </c>
    </row>
    <row r="47" spans="1:9" x14ac:dyDescent="0.25">
      <c r="A47" s="6" t="s">
        <v>49</v>
      </c>
      <c r="B47" s="67" t="s">
        <v>86</v>
      </c>
      <c r="C47" s="67"/>
      <c r="D47" s="67"/>
      <c r="E47" s="67"/>
      <c r="F47" s="6"/>
      <c r="G47" s="21">
        <f>33686+11904.34</f>
        <v>45590.34</v>
      </c>
    </row>
    <row r="48" spans="1:9" x14ac:dyDescent="0.25">
      <c r="A48" s="78" t="s">
        <v>47</v>
      </c>
      <c r="B48" s="79"/>
      <c r="C48" s="79"/>
      <c r="D48" s="79"/>
      <c r="E48" s="80"/>
      <c r="F48" s="6"/>
      <c r="G48" s="21"/>
    </row>
    <row r="49" spans="1:7" ht="12" customHeight="1" x14ac:dyDescent="0.25">
      <c r="A49" s="19" t="s">
        <v>50</v>
      </c>
      <c r="B49" s="76" t="s">
        <v>2</v>
      </c>
      <c r="C49" s="76"/>
      <c r="D49" s="76"/>
      <c r="E49" s="76"/>
      <c r="F49" s="14" t="s">
        <v>69</v>
      </c>
      <c r="G49" s="13">
        <f>D20</f>
        <v>3182.88</v>
      </c>
    </row>
    <row r="50" spans="1:7" ht="12" customHeight="1" x14ac:dyDescent="0.25">
      <c r="A50" s="19" t="s">
        <v>52</v>
      </c>
      <c r="B50" s="76" t="s">
        <v>3</v>
      </c>
      <c r="C50" s="76"/>
      <c r="D50" s="76"/>
      <c r="E50" s="76"/>
      <c r="F50" s="14" t="s">
        <v>70</v>
      </c>
      <c r="G50" s="13">
        <f>D21</f>
        <v>12466.02</v>
      </c>
    </row>
    <row r="51" spans="1:7" ht="12" customHeight="1" x14ac:dyDescent="0.25">
      <c r="A51" s="19" t="s">
        <v>53</v>
      </c>
      <c r="B51" s="76" t="s">
        <v>51</v>
      </c>
      <c r="C51" s="76"/>
      <c r="D51" s="76"/>
      <c r="E51" s="76"/>
      <c r="F51" s="14" t="s">
        <v>71</v>
      </c>
      <c r="G51" s="13">
        <f>D23</f>
        <v>27650.76</v>
      </c>
    </row>
    <row r="52" spans="1:7" ht="12" customHeight="1" x14ac:dyDescent="0.25">
      <c r="A52" s="19" t="s">
        <v>54</v>
      </c>
      <c r="B52" s="76" t="s">
        <v>4</v>
      </c>
      <c r="C52" s="76"/>
      <c r="D52" s="76"/>
      <c r="E52" s="76"/>
      <c r="F52" s="14" t="s">
        <v>69</v>
      </c>
      <c r="G52" s="13">
        <f>D22</f>
        <v>4575.4799999999996</v>
      </c>
    </row>
    <row r="53" spans="1:7" ht="14.25" customHeight="1" x14ac:dyDescent="0.25">
      <c r="A53" s="6" t="s">
        <v>73</v>
      </c>
      <c r="B53" s="87" t="s">
        <v>17</v>
      </c>
      <c r="C53" s="87"/>
      <c r="D53" s="87"/>
      <c r="E53" s="87"/>
      <c r="F53" s="6"/>
      <c r="G53" s="13">
        <f>SUM(G33:G52)</f>
        <v>681341.94000000006</v>
      </c>
    </row>
    <row r="54" spans="1:7" x14ac:dyDescent="0.25">
      <c r="A54" s="6" t="s">
        <v>74</v>
      </c>
      <c r="B54" s="78" t="s">
        <v>88</v>
      </c>
      <c r="C54" s="79"/>
      <c r="D54" s="79"/>
      <c r="E54" s="79"/>
      <c r="F54" s="80"/>
      <c r="G54" s="35">
        <f>G11+F18+F26+F27-G53</f>
        <v>-413508.02</v>
      </c>
    </row>
    <row r="55" spans="1:7" ht="11.25" customHeight="1" x14ac:dyDescent="0.25"/>
    <row r="56" spans="1:7" x14ac:dyDescent="0.25">
      <c r="A56" s="85" t="s">
        <v>55</v>
      </c>
      <c r="B56" s="85"/>
      <c r="C56" s="11"/>
      <c r="D56" s="11"/>
      <c r="E56" s="11"/>
    </row>
    <row r="57" spans="1:7" x14ac:dyDescent="0.25">
      <c r="A57" s="86" t="s">
        <v>56</v>
      </c>
      <c r="B57" s="86"/>
      <c r="C57" s="86"/>
      <c r="D57" s="86"/>
      <c r="E57" s="86"/>
      <c r="G57" s="25">
        <f>G24+G25</f>
        <v>207203.52000000002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85" t="s">
        <v>57</v>
      </c>
      <c r="B59" s="85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90" t="s">
        <v>60</v>
      </c>
      <c r="C61" s="91"/>
      <c r="D61" s="91"/>
      <c r="E61" s="92"/>
      <c r="F61" s="12" t="s">
        <v>58</v>
      </c>
      <c r="G61" s="6" t="s">
        <v>59</v>
      </c>
    </row>
    <row r="62" spans="1:7" ht="12" customHeight="1" x14ac:dyDescent="0.25">
      <c r="A62" s="14" t="s">
        <v>20</v>
      </c>
      <c r="B62" s="93" t="s">
        <v>61</v>
      </c>
      <c r="C62" s="94"/>
      <c r="D62" s="94"/>
      <c r="E62" s="95"/>
      <c r="F62" s="31">
        <v>1</v>
      </c>
      <c r="G62" s="34">
        <v>44794.48</v>
      </c>
    </row>
    <row r="63" spans="1:7" ht="12" customHeight="1" x14ac:dyDescent="0.25">
      <c r="A63" s="14" t="s">
        <v>21</v>
      </c>
      <c r="B63" s="93" t="s">
        <v>62</v>
      </c>
      <c r="C63" s="94"/>
      <c r="D63" s="94"/>
      <c r="E63" s="95"/>
      <c r="F63" s="31">
        <v>1</v>
      </c>
      <c r="G63" s="32">
        <v>124124.49</v>
      </c>
    </row>
    <row r="64" spans="1:7" ht="12" customHeight="1" x14ac:dyDescent="0.25">
      <c r="A64" s="14" t="s">
        <v>22</v>
      </c>
      <c r="B64" s="93" t="s">
        <v>63</v>
      </c>
      <c r="C64" s="94"/>
      <c r="D64" s="94"/>
      <c r="E64" s="95"/>
      <c r="F64" s="1"/>
      <c r="G64" s="1"/>
    </row>
    <row r="67" spans="1:7" ht="15.75" x14ac:dyDescent="0.25">
      <c r="A67" s="55"/>
      <c r="B67" s="89"/>
      <c r="C67" s="89"/>
      <c r="D67" s="55"/>
      <c r="E67" s="55"/>
      <c r="F67" s="89"/>
      <c r="G67" s="89"/>
    </row>
    <row r="68" spans="1:7" x14ac:dyDescent="0.25">
      <c r="A68" s="56"/>
      <c r="B68" s="56"/>
      <c r="C68" s="56"/>
      <c r="D68" s="56"/>
      <c r="E68" s="56"/>
      <c r="F68" s="56"/>
      <c r="G68" s="56"/>
    </row>
    <row r="69" spans="1:7" x14ac:dyDescent="0.25">
      <c r="A69" s="56"/>
      <c r="B69" s="56"/>
      <c r="C69" s="56"/>
      <c r="D69" s="56"/>
      <c r="E69" s="56"/>
      <c r="F69" s="56"/>
      <c r="G69" s="56"/>
    </row>
    <row r="70" spans="1:7" x14ac:dyDescent="0.25">
      <c r="A70" s="56"/>
      <c r="B70" s="56"/>
      <c r="C70" s="56"/>
      <c r="D70" s="56"/>
      <c r="E70" s="56"/>
      <c r="F70" s="56"/>
      <c r="G70" s="56"/>
    </row>
    <row r="71" spans="1:7" x14ac:dyDescent="0.25">
      <c r="A71" s="56"/>
      <c r="B71" s="56"/>
      <c r="C71" s="56"/>
      <c r="D71" s="56"/>
      <c r="E71" s="56"/>
      <c r="F71" s="56"/>
      <c r="G71" s="56"/>
    </row>
    <row r="72" spans="1:7" x14ac:dyDescent="0.25">
      <c r="A72" s="56"/>
      <c r="B72" s="56"/>
      <c r="C72" s="56"/>
      <c r="D72" s="56"/>
      <c r="E72" s="56"/>
      <c r="F72" s="56"/>
      <c r="G72" s="56"/>
    </row>
    <row r="73" spans="1:7" x14ac:dyDescent="0.25">
      <c r="A73" s="56"/>
      <c r="B73" s="88"/>
      <c r="C73" s="88"/>
      <c r="D73" s="88"/>
      <c r="E73" s="56"/>
      <c r="F73" s="56"/>
      <c r="G73" s="56"/>
    </row>
    <row r="74" spans="1:7" x14ac:dyDescent="0.25">
      <c r="A74" s="56"/>
      <c r="B74" s="56"/>
      <c r="C74" s="56"/>
      <c r="D74" s="56"/>
      <c r="E74" s="56"/>
      <c r="F74" s="57"/>
      <c r="G74" s="57"/>
    </row>
    <row r="75" spans="1:7" x14ac:dyDescent="0.25">
      <c r="A75" s="56"/>
      <c r="B75" s="56"/>
      <c r="C75" s="56"/>
      <c r="D75" s="56"/>
      <c r="E75" s="56"/>
      <c r="F75" s="56"/>
      <c r="G75" s="56"/>
    </row>
  </sheetData>
  <mergeCells count="56">
    <mergeCell ref="B73:D73"/>
    <mergeCell ref="B67:C67"/>
    <mergeCell ref="F67:G67"/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6:E46"/>
    <mergeCell ref="B47:E47"/>
    <mergeCell ref="B49:E49"/>
    <mergeCell ref="B37:E37"/>
    <mergeCell ref="B38:E38"/>
    <mergeCell ref="B39:E39"/>
    <mergeCell ref="B40:E40"/>
    <mergeCell ref="B43:E43"/>
    <mergeCell ref="A48:E48"/>
    <mergeCell ref="B45:E45"/>
    <mergeCell ref="A24:B24"/>
    <mergeCell ref="A25:B25"/>
    <mergeCell ref="A26:B26"/>
    <mergeCell ref="A27:B27"/>
    <mergeCell ref="B44:E44"/>
    <mergeCell ref="B41:E41"/>
    <mergeCell ref="B42:E42"/>
    <mergeCell ref="B36:E36"/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D5" sqref="D5"/>
    </sheetView>
  </sheetViews>
  <sheetFormatPr defaultRowHeight="15" x14ac:dyDescent="0.2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91</v>
      </c>
    </row>
    <row r="2" spans="1:4" ht="60" customHeight="1" x14ac:dyDescent="0.25">
      <c r="A2" s="96" t="s">
        <v>92</v>
      </c>
      <c r="B2" s="97"/>
      <c r="C2" s="97"/>
      <c r="D2" s="97"/>
    </row>
    <row r="3" spans="1:4" ht="26.45" customHeight="1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15.75" x14ac:dyDescent="0.25">
      <c r="A5" s="37"/>
      <c r="B5" s="41" t="s">
        <v>97</v>
      </c>
      <c r="C5" s="37"/>
      <c r="D5" s="40">
        <v>150689</v>
      </c>
    </row>
    <row r="6" spans="1:4" ht="29.2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 t="s">
        <v>100</v>
      </c>
      <c r="C7" s="37" t="s">
        <v>101</v>
      </c>
      <c r="D7" s="40"/>
    </row>
    <row r="8" spans="1:4" ht="15.75" x14ac:dyDescent="0.25">
      <c r="A8" s="37"/>
      <c r="B8" s="42" t="s">
        <v>102</v>
      </c>
      <c r="C8" s="37" t="s">
        <v>103</v>
      </c>
      <c r="D8" s="40"/>
    </row>
    <row r="9" spans="1:4" ht="15.75" x14ac:dyDescent="0.25">
      <c r="A9" s="37"/>
      <c r="B9" s="42"/>
      <c r="C9" s="37"/>
      <c r="D9" s="40"/>
    </row>
    <row r="10" spans="1:4" ht="18" customHeight="1" x14ac:dyDescent="0.25">
      <c r="A10" s="37"/>
      <c r="B10" s="41" t="s">
        <v>104</v>
      </c>
      <c r="C10" s="37"/>
      <c r="D10" s="40">
        <v>50768</v>
      </c>
    </row>
    <row r="11" spans="1:4" ht="29.25" x14ac:dyDescent="0.25">
      <c r="A11" s="37"/>
      <c r="B11" s="43" t="s">
        <v>98</v>
      </c>
      <c r="C11" s="37" t="s">
        <v>105</v>
      </c>
      <c r="D11" s="40"/>
    </row>
    <row r="12" spans="1:4" ht="15.75" x14ac:dyDescent="0.25">
      <c r="A12" s="37"/>
      <c r="B12" s="43" t="s">
        <v>100</v>
      </c>
      <c r="C12" s="37" t="s">
        <v>106</v>
      </c>
      <c r="D12" s="40"/>
    </row>
    <row r="13" spans="1:4" ht="15.75" x14ac:dyDescent="0.25">
      <c r="A13" s="37"/>
      <c r="B13" s="43" t="s">
        <v>107</v>
      </c>
      <c r="C13" s="37" t="s">
        <v>108</v>
      </c>
      <c r="D13" s="40"/>
    </row>
    <row r="14" spans="1:4" ht="15.75" x14ac:dyDescent="0.25">
      <c r="A14" s="37"/>
      <c r="B14" s="43" t="s">
        <v>109</v>
      </c>
      <c r="C14" s="37" t="s">
        <v>103</v>
      </c>
      <c r="D14" s="40"/>
    </row>
    <row r="15" spans="1:4" ht="15.75" x14ac:dyDescent="0.25">
      <c r="A15" s="37"/>
      <c r="B15" s="42"/>
      <c r="C15" s="37"/>
      <c r="D15" s="40"/>
    </row>
    <row r="16" spans="1:4" ht="15.75" x14ac:dyDescent="0.25">
      <c r="A16" s="37"/>
      <c r="B16" s="41" t="s">
        <v>110</v>
      </c>
      <c r="C16" s="37"/>
      <c r="D16" s="40">
        <v>1066</v>
      </c>
    </row>
    <row r="17" spans="1:4" ht="17.25" customHeight="1" x14ac:dyDescent="0.25">
      <c r="A17" s="37"/>
      <c r="B17" s="41" t="s">
        <v>111</v>
      </c>
      <c r="C17" s="37" t="s">
        <v>112</v>
      </c>
      <c r="D17" s="40">
        <v>52812</v>
      </c>
    </row>
    <row r="18" spans="1:4" ht="15.75" x14ac:dyDescent="0.25">
      <c r="A18" s="37"/>
      <c r="B18" s="41" t="s">
        <v>113</v>
      </c>
      <c r="C18" s="37"/>
      <c r="D18" s="40">
        <v>948</v>
      </c>
    </row>
    <row r="19" spans="1:4" ht="15.75" x14ac:dyDescent="0.25">
      <c r="A19" s="37"/>
      <c r="B19" s="41"/>
      <c r="C19" s="37"/>
      <c r="D19" s="40"/>
    </row>
    <row r="20" spans="1:4" ht="15.75" x14ac:dyDescent="0.25">
      <c r="A20" s="37">
        <v>2</v>
      </c>
      <c r="B20" s="39" t="s">
        <v>114</v>
      </c>
      <c r="C20" s="37"/>
      <c r="D20" s="40">
        <v>46264</v>
      </c>
    </row>
    <row r="21" spans="1:4" ht="15.75" x14ac:dyDescent="0.25">
      <c r="A21" s="37"/>
      <c r="B21" s="42" t="s">
        <v>115</v>
      </c>
      <c r="C21" s="37" t="s">
        <v>116</v>
      </c>
      <c r="D21" s="40"/>
    </row>
    <row r="22" spans="1:4" ht="15.75" x14ac:dyDescent="0.25">
      <c r="A22" s="37"/>
      <c r="B22" s="42" t="s">
        <v>117</v>
      </c>
      <c r="C22" s="37" t="s">
        <v>103</v>
      </c>
      <c r="D22" s="40"/>
    </row>
    <row r="23" spans="1:4" ht="15.75" x14ac:dyDescent="0.25">
      <c r="A23" s="37"/>
      <c r="B23" s="42" t="s">
        <v>118</v>
      </c>
      <c r="C23" s="37" t="s">
        <v>119</v>
      </c>
      <c r="D23" s="40"/>
    </row>
    <row r="24" spans="1:4" ht="16.5" customHeight="1" x14ac:dyDescent="0.25">
      <c r="A24" s="37"/>
      <c r="B24" s="42" t="s">
        <v>120</v>
      </c>
      <c r="C24" s="37" t="s">
        <v>121</v>
      </c>
      <c r="D24" s="40"/>
    </row>
    <row r="25" spans="1:4" ht="15.75" x14ac:dyDescent="0.25">
      <c r="A25" s="37"/>
      <c r="B25" s="42" t="s">
        <v>122</v>
      </c>
      <c r="C25" s="37" t="s">
        <v>123</v>
      </c>
      <c r="D25" s="40"/>
    </row>
    <row r="26" spans="1:4" ht="15.75" x14ac:dyDescent="0.25">
      <c r="A26" s="37"/>
      <c r="B26" s="42" t="s">
        <v>124</v>
      </c>
      <c r="C26" s="37" t="s">
        <v>103</v>
      </c>
      <c r="D26" s="40"/>
    </row>
    <row r="27" spans="1:4" ht="15.75" customHeight="1" x14ac:dyDescent="0.25">
      <c r="A27" s="37"/>
      <c r="B27" s="42"/>
      <c r="C27" s="37"/>
      <c r="D27" s="40"/>
    </row>
    <row r="28" spans="1:4" ht="15.75" x14ac:dyDescent="0.25">
      <c r="A28" s="37">
        <v>3</v>
      </c>
      <c r="B28" s="39" t="s">
        <v>125</v>
      </c>
      <c r="C28" s="37"/>
      <c r="D28" s="40"/>
    </row>
    <row r="29" spans="1:4" ht="18" customHeight="1" x14ac:dyDescent="0.25">
      <c r="A29" s="37"/>
      <c r="B29" s="41" t="s">
        <v>126</v>
      </c>
      <c r="C29" s="37" t="s">
        <v>127</v>
      </c>
      <c r="D29" s="40">
        <v>1431</v>
      </c>
    </row>
    <row r="30" spans="1:4" ht="30.75" customHeight="1" x14ac:dyDescent="0.25">
      <c r="A30" s="37"/>
      <c r="B30" s="41" t="s">
        <v>128</v>
      </c>
      <c r="C30" s="37" t="s">
        <v>129</v>
      </c>
      <c r="D30" s="40">
        <v>3973</v>
      </c>
    </row>
    <row r="31" spans="1:4" ht="19.5" customHeight="1" x14ac:dyDescent="0.25">
      <c r="A31" s="37"/>
      <c r="B31" s="41" t="s">
        <v>130</v>
      </c>
      <c r="C31" s="37" t="s">
        <v>103</v>
      </c>
      <c r="D31" s="40">
        <v>442</v>
      </c>
    </row>
    <row r="32" spans="1:4" ht="20.25" customHeight="1" x14ac:dyDescent="0.25">
      <c r="A32" s="37"/>
      <c r="B32" s="41" t="s">
        <v>131</v>
      </c>
      <c r="C32" s="37" t="s">
        <v>103</v>
      </c>
      <c r="D32" s="40">
        <v>1866</v>
      </c>
    </row>
    <row r="33" spans="1:4" ht="18.75" customHeight="1" x14ac:dyDescent="0.25">
      <c r="A33" s="37"/>
      <c r="B33" s="41" t="s">
        <v>132</v>
      </c>
      <c r="C33" s="37" t="s">
        <v>133</v>
      </c>
      <c r="D33" s="40">
        <v>910</v>
      </c>
    </row>
    <row r="34" spans="1:4" ht="17.25" customHeight="1" x14ac:dyDescent="0.25">
      <c r="A34" s="37"/>
      <c r="B34" s="41" t="s">
        <v>134</v>
      </c>
      <c r="C34" s="37" t="s">
        <v>135</v>
      </c>
      <c r="D34" s="40">
        <v>1782</v>
      </c>
    </row>
    <row r="35" spans="1:4" ht="15.75" x14ac:dyDescent="0.25">
      <c r="A35" s="37"/>
      <c r="B35" s="41" t="s">
        <v>136</v>
      </c>
      <c r="C35" s="37" t="s">
        <v>129</v>
      </c>
      <c r="D35" s="40">
        <v>559</v>
      </c>
    </row>
    <row r="36" spans="1:4" ht="15.75" x14ac:dyDescent="0.25">
      <c r="A36" s="37"/>
      <c r="B36" s="41"/>
      <c r="C36" s="37"/>
      <c r="D36" s="40"/>
    </row>
    <row r="37" spans="1:4" ht="15.6" customHeight="1" x14ac:dyDescent="0.25">
      <c r="A37" s="37">
        <v>4</v>
      </c>
      <c r="B37" s="39" t="s">
        <v>137</v>
      </c>
      <c r="C37" s="37"/>
      <c r="D37" s="40">
        <v>3816</v>
      </c>
    </row>
    <row r="38" spans="1:4" ht="15.6" customHeight="1" x14ac:dyDescent="0.25">
      <c r="A38" s="37"/>
      <c r="B38" s="39"/>
      <c r="C38" s="37"/>
      <c r="D38" s="40"/>
    </row>
    <row r="39" spans="1:4" ht="15.6" customHeight="1" x14ac:dyDescent="0.25">
      <c r="A39" s="37">
        <v>5</v>
      </c>
      <c r="B39" s="39" t="s">
        <v>138</v>
      </c>
      <c r="C39" s="37"/>
      <c r="D39" s="40"/>
    </row>
    <row r="40" spans="1:4" ht="15.6" customHeight="1" x14ac:dyDescent="0.25">
      <c r="A40" s="37"/>
      <c r="B40" s="44" t="s">
        <v>139</v>
      </c>
      <c r="C40" s="37" t="s">
        <v>140</v>
      </c>
      <c r="D40" s="40">
        <v>5653</v>
      </c>
    </row>
    <row r="41" spans="1:4" ht="27" customHeight="1" x14ac:dyDescent="0.25">
      <c r="A41" s="38"/>
      <c r="B41" s="45" t="s">
        <v>9</v>
      </c>
      <c r="C41" s="37"/>
      <c r="D41" s="46">
        <f>SUM(D5:D40)</f>
        <v>322979</v>
      </c>
    </row>
    <row r="42" spans="1:4" ht="15.75" x14ac:dyDescent="0.25">
      <c r="A42" s="47"/>
      <c r="B42" s="47"/>
      <c r="C42" s="47"/>
    </row>
    <row r="43" spans="1:4" ht="15.75" x14ac:dyDescent="0.25">
      <c r="A43" s="47"/>
      <c r="B43" s="47"/>
      <c r="C43" s="47"/>
    </row>
    <row r="44" spans="1:4" ht="15.75" x14ac:dyDescent="0.25">
      <c r="A44" s="47"/>
      <c r="B44" s="47"/>
      <c r="C44" s="47"/>
    </row>
    <row r="45" spans="1:4" ht="31.15" customHeight="1" x14ac:dyDescent="0.25">
      <c r="A45" s="47"/>
      <c r="B45" s="48"/>
      <c r="C45" s="49"/>
    </row>
    <row r="46" spans="1:4" ht="15.75" x14ac:dyDescent="0.25">
      <c r="A46" s="47"/>
      <c r="B46" s="47"/>
      <c r="C46" s="49"/>
      <c r="D46" s="50"/>
    </row>
    <row r="47" spans="1:4" ht="26.45" customHeight="1" x14ac:dyDescent="0.25">
      <c r="A47" s="51"/>
      <c r="B47" s="52"/>
      <c r="C47" s="53"/>
    </row>
    <row r="48" spans="1:4" x14ac:dyDescent="0.25">
      <c r="C48" s="54"/>
    </row>
  </sheetData>
  <mergeCells count="1">
    <mergeCell ref="A2:D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2019-03-27T06:15:43Z</cp:lastPrinted>
  <dcterms:created xsi:type="dcterms:W3CDTF">2018-08-28T07:18:51Z</dcterms:created>
  <dcterms:modified xsi:type="dcterms:W3CDTF">2019-03-28T08:37:28Z</dcterms:modified>
</cp:coreProperties>
</file>