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E73" i="1" l="1"/>
  <c r="G74" i="1"/>
  <c r="D26" i="1" l="1"/>
  <c r="G47" i="1"/>
  <c r="F20" i="1"/>
  <c r="F24" i="1"/>
  <c r="F21" i="1"/>
  <c r="F22" i="1"/>
  <c r="F19" i="1"/>
  <c r="G43" i="1"/>
  <c r="G44" i="1"/>
  <c r="F23" i="1"/>
  <c r="F18" i="1"/>
  <c r="D18" i="1"/>
  <c r="G51" i="1" l="1"/>
  <c r="G52" i="1" l="1"/>
  <c r="G50" i="1"/>
  <c r="G49" i="1"/>
  <c r="G53" i="1" l="1"/>
  <c r="F17" i="1"/>
  <c r="E23" i="1"/>
  <c r="G23" i="1" s="1"/>
  <c r="E24" i="1"/>
  <c r="G24" i="1" s="1"/>
  <c r="E25" i="1"/>
  <c r="F25" i="1" s="1"/>
  <c r="E26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26" i="1" l="1"/>
  <c r="G54" i="1"/>
  <c r="G57" i="1"/>
  <c r="E17" i="1"/>
  <c r="E27" i="1" s="1"/>
  <c r="G20" i="1"/>
  <c r="G17" i="1" s="1"/>
  <c r="G25" i="1"/>
  <c r="F27" i="1" l="1"/>
  <c r="G27" i="1"/>
  <c r="C17" i="1"/>
  <c r="C27" i="1" s="1"/>
</calcChain>
</file>

<file path=xl/sharedStrings.xml><?xml version="1.0" encoding="utf-8"?>
<sst xmlns="http://schemas.openxmlformats.org/spreadsheetml/2006/main" count="177" uniqueCount="149">
  <si>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</si>
  <si>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</si>
  <si>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</si>
  <si>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</si>
  <si>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</si>
  <si>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</si>
  <si>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</si>
  <si>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</si>
  <si>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</si>
  <si>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</si>
  <si>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</si>
  <si>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</si>
  <si>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</si>
  <si>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</si>
  <si>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</si>
  <si>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</si>
  <si>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</si>
  <si>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</si>
  <si>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</si>
  <si>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</si>
  <si>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</si>
  <si>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</si>
  <si>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</si>
  <si>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</si>
  <si>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</si>
  <si>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</si>
  <si>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</si>
  <si>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</si>
  <si>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</si>
  <si>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</si>
  <si>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</si>
  <si>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</si>
  <si>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</si>
  <si>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</si>
  <si>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</si>
  <si>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</si>
  <si>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</si>
  <si>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</si>
  <si>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</si>
  <si>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</si>
  <si>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</si>
  <si>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</si>
  <si>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</si>
  <si>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</si>
  <si>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</si>
  <si>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</si>
  <si>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</si>
  <si>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</si>
  <si>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</si>
  <si>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</si>
  <si>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</si>
  <si>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</si>
  <si>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</si>
  <si>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</si>
  <si>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</si>
  <si>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</si>
  <si>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</si>
  <si>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</si>
  <si>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</si>
  <si>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</si>
  <si>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</si>
  <si>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</si>
  <si>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</si>
  <si>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</si>
  <si>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</si>
  <si>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</si>
  <si>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</si>
  <si>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</si>
  <si>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</si>
  <si>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</si>
  <si>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</si>
  <si>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</si>
  <si>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</si>
  <si>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</si>
  <si>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</si>
  <si>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</si>
  <si>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</si>
  <si>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</si>
  <si>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</si>
  <si>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</si>
  <si>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</si>
  <si>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</si>
  <si>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</si>
  <si>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</si>
  <si>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</si>
  <si>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</si>
  <si>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</si>
  <si>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</si>
  <si>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</si>
  <si>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Б.Новикова,25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</si>
  <si>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</si>
  <si>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</si>
  <si>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</si>
  <si>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</si>
  <si>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Начислено взносов на кап.ремонт с 01.07.2014 г.</t>
  </si>
  <si>
    <t>Поступило взносов на кап.ремонт  от собственников  на 01.01.2019 г.</t>
  </si>
  <si>
    <t>Освоено по кап.ремонту на 01.01.2019 г.</t>
  </si>
  <si>
    <t>Остаток средств на счете на 01.01.2019 г.</t>
  </si>
  <si>
    <t>Капитальный ремонт</t>
  </si>
  <si>
    <t>Ремонт кровли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</si>
  <si>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</si>
  <si>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Б. Новикова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</si>
  <si>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</si>
  <si>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</si>
  <si>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</si>
  <si>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</si>
  <si>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</si>
  <si>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</si>
  <si>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52,7 м.</t>
  </si>
  <si>
    <t>смена вентилей</t>
  </si>
  <si>
    <t>10 шт.</t>
  </si>
  <si>
    <t>Ремонт системы центрального отопления</t>
  </si>
  <si>
    <t>1,2 м.</t>
  </si>
  <si>
    <t>регулировка ц/о</t>
  </si>
  <si>
    <t>15 приб.</t>
  </si>
  <si>
    <t>смена вентилей и сгонов</t>
  </si>
  <si>
    <t>13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</si>
  <si>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</si>
  <si>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</si>
  <si>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</si>
  <si>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</si>
  <si>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</si>
  <si>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</si>
  <si>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</si>
  <si>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</si>
  <si>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ремонт электрощитов</t>
  </si>
  <si>
    <t>1 шт.</t>
  </si>
  <si>
    <t>смена выключателей автоматических</t>
  </si>
  <si>
    <t>7 шт.</t>
  </si>
  <si>
    <t>смена электропроводки</t>
  </si>
  <si>
    <t>8 м.</t>
  </si>
  <si>
    <t>сменаоснований  светильников</t>
  </si>
  <si>
    <t>Общестроительные работы</t>
  </si>
  <si>
    <t>Остекление рам</t>
  </si>
  <si>
    <t>1,3 м2</t>
  </si>
  <si>
    <t>Ремонт водосточных труб</t>
  </si>
  <si>
    <t>1,4 м.</t>
  </si>
  <si>
    <t>Ремонт наружных стен</t>
  </si>
  <si>
    <t>13,44 м2</t>
  </si>
  <si>
    <t>Ремонт балкона (кв. 66)</t>
  </si>
  <si>
    <t>2,2 м2</t>
  </si>
  <si>
    <t>Установка информационных досок</t>
  </si>
  <si>
    <t>6 шт.</t>
  </si>
  <si>
    <t>Ремонт кровли входа в подвальное помещение</t>
  </si>
  <si>
    <t>9,4 м2</t>
  </si>
  <si>
    <t>Прочие работы</t>
  </si>
  <si>
    <t>Благоустройство</t>
  </si>
  <si>
    <t>Спиливание деревьев</t>
  </si>
  <si>
    <t>1,8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</si>
</sst>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0" fontId="2" fillId="0" borderId="7" xfId="0" applyFont="1" applyBorder="1" applyAlignment="1">
      <alignment wrapText="1"/>
    </xf>
    <xf numFmtId="164" fontId="17" fillId="0" borderId="1" xfId="0" applyNumberFormat="1" applyFont="1" applyBorder="1"/>
    <xf numFmtId="0" fontId="18" fillId="0" borderId="1" xfId="0" applyFont="1" applyBorder="1"/>
    <xf numFmtId="0" fontId="19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20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pane xSplit="6" ySplit="13" topLeftCell="G77" activePane="bottomRight" state="frozen"/>
      <selection pane="topRight" activeCell="G1" sqref="G1"/>
      <selection pane="bottomLeft" activeCell="A14" sqref="A14"/>
      <selection pane="bottomRight" activeCell="K44" sqref="K44"/>
    </sheetView>
  </sheetViews>
  <sheetFormatPr defaultRowHeight="15" x14ac:dyDescent="0.25"/>
  <cols>
    <col min="1" max="1" width="4.7109375" customWidth="1"/>
    <col min="2" max="2" width="20.28515625" customWidth="1"/>
    <col min="3" max="3" width="13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1" spans="1:7" x14ac:dyDescent="0.25">
      <c r="A1" s="83" t="s">
        <v>27</v>
      </c>
      <c r="B1" s="83"/>
      <c r="C1" s="83"/>
      <c r="D1" s="83"/>
      <c r="E1" s="83"/>
      <c r="F1" s="83"/>
      <c r="G1" s="83"/>
    </row>
    <row r="2" spans="1:7" ht="15.75" thickBot="1" x14ac:dyDescent="0.3">
      <c r="A2" s="89" t="s">
        <v>28</v>
      </c>
      <c r="B2" s="89"/>
      <c r="C2" s="89"/>
      <c r="D2" s="89"/>
      <c r="E2" s="89"/>
      <c r="F2" s="89"/>
      <c r="G2" s="89"/>
    </row>
    <row r="3" spans="1:7" ht="8.25" customHeight="1" x14ac:dyDescent="0.25"/>
    <row r="4" spans="1:7" x14ac:dyDescent="0.25">
      <c r="A4" s="83" t="s">
        <v>29</v>
      </c>
      <c r="B4" s="83"/>
      <c r="C4" s="83"/>
      <c r="D4" s="83"/>
      <c r="E4" s="83"/>
      <c r="F4" s="83"/>
      <c r="G4" s="83"/>
    </row>
    <row r="5" spans="1:7" ht="13.5" customHeight="1" x14ac:dyDescent="0.25">
      <c r="A5" s="93" t="s">
        <v>30</v>
      </c>
      <c r="B5" s="93"/>
      <c r="C5" s="93"/>
      <c r="D5" s="93"/>
      <c r="E5" s="93"/>
      <c r="F5" s="93"/>
      <c r="G5" s="93"/>
    </row>
    <row r="6" spans="1:7" ht="15" customHeight="1" x14ac:dyDescent="0.25">
      <c r="A6" s="94" t="s">
        <v>31</v>
      </c>
      <c r="B6" s="94"/>
      <c r="C6" s="94"/>
      <c r="D6" s="94"/>
      <c r="E6" s="94"/>
      <c r="F6" s="94"/>
      <c r="G6" s="94"/>
    </row>
    <row r="7" spans="1:7" ht="15.75" x14ac:dyDescent="0.25">
      <c r="A7" s="93" t="s">
        <v>89</v>
      </c>
      <c r="B7" s="93"/>
      <c r="C7" s="93"/>
      <c r="D7" s="93"/>
      <c r="E7" s="93"/>
      <c r="F7" s="93"/>
      <c r="G7" s="93"/>
    </row>
    <row r="8" spans="1:7" ht="9.75" customHeight="1" x14ac:dyDescent="0.25"/>
    <row r="9" spans="1:7" x14ac:dyDescent="0.25">
      <c r="A9" s="96" t="s">
        <v>33</v>
      </c>
      <c r="B9" s="96"/>
      <c r="C9" s="96"/>
      <c r="D9" s="96"/>
      <c r="E9" s="96"/>
    </row>
    <row r="10" spans="1:7" x14ac:dyDescent="0.25">
      <c r="A10" s="96" t="s">
        <v>34</v>
      </c>
      <c r="B10" s="96"/>
      <c r="C10" s="96"/>
      <c r="D10" s="96"/>
      <c r="E10" s="96"/>
      <c r="G10" s="36">
        <v>739429.6</v>
      </c>
    </row>
    <row r="11" spans="1:7" ht="11.25" customHeight="1" x14ac:dyDescent="0.25"/>
    <row r="12" spans="1:7" x14ac:dyDescent="0.25">
      <c r="A12" s="95" t="s">
        <v>32</v>
      </c>
      <c r="B12" s="95"/>
      <c r="C12" s="95"/>
      <c r="D12" s="95"/>
      <c r="E12" s="95"/>
    </row>
    <row r="14" spans="1:7" ht="36" x14ac:dyDescent="0.25">
      <c r="A14" s="84" t="s">
        <v>0</v>
      </c>
      <c r="B14" s="84"/>
      <c r="C14" s="14" t="s">
        <v>15</v>
      </c>
      <c r="D14" s="1" t="s">
        <v>16</v>
      </c>
      <c r="E14" s="4" t="s">
        <v>17</v>
      </c>
      <c r="F14" s="1" t="s">
        <v>18</v>
      </c>
      <c r="G14" s="17" t="s">
        <v>78</v>
      </c>
    </row>
    <row r="15" spans="1:7" x14ac:dyDescent="0.25">
      <c r="A15" s="84"/>
      <c r="B15" s="84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85">
        <v>1</v>
      </c>
      <c r="B16" s="85"/>
      <c r="C16" s="15">
        <v>2</v>
      </c>
      <c r="D16" s="9">
        <v>3</v>
      </c>
      <c r="E16" s="9" t="s">
        <v>13</v>
      </c>
      <c r="F16" s="9">
        <v>5</v>
      </c>
      <c r="G16" s="15" t="s">
        <v>66</v>
      </c>
    </row>
    <row r="17" spans="1:11" ht="48" customHeight="1" x14ac:dyDescent="0.25">
      <c r="A17" s="98" t="s">
        <v>76</v>
      </c>
      <c r="B17" s="98"/>
      <c r="C17" s="16">
        <f>C18+C19+C20+C21+C22</f>
        <v>211686.09</v>
      </c>
      <c r="D17" s="12">
        <f>D18+D19+D20+D21+D22</f>
        <v>1129242.3499999999</v>
      </c>
      <c r="E17" s="12">
        <f>E18+E19+E20+E21+E22</f>
        <v>1340928.44</v>
      </c>
      <c r="F17" s="12">
        <f>F18+F19+F20+F21+F22</f>
        <v>1090387.78</v>
      </c>
      <c r="G17" s="16">
        <f>G18+G19+G20+G21+G22</f>
        <v>250540.65999999992</v>
      </c>
      <c r="H17" s="23"/>
    </row>
    <row r="18" spans="1:11" x14ac:dyDescent="0.25">
      <c r="A18" s="90" t="s">
        <v>1</v>
      </c>
      <c r="B18" s="90"/>
      <c r="C18" s="16">
        <v>197945.71</v>
      </c>
      <c r="D18" s="12">
        <f>946240.44+48942.24+16266.8+22318.99</f>
        <v>1033768.47</v>
      </c>
      <c r="E18" s="12">
        <f>C18+D18</f>
        <v>1231714.18</v>
      </c>
      <c r="F18" s="12">
        <f>917148.46+55208.35+14072.06+15398.39</f>
        <v>1001827.26</v>
      </c>
      <c r="G18" s="16">
        <f>E18-F18</f>
        <v>229886.91999999993</v>
      </c>
      <c r="H18" s="23"/>
    </row>
    <row r="19" spans="1:11" x14ac:dyDescent="0.25">
      <c r="A19" s="90" t="s">
        <v>2</v>
      </c>
      <c r="B19" s="90"/>
      <c r="C19" s="16">
        <v>776.78</v>
      </c>
      <c r="D19" s="12">
        <v>4624.08</v>
      </c>
      <c r="E19" s="12">
        <f t="shared" ref="E19:E26" si="0">C19+D19</f>
        <v>5400.86</v>
      </c>
      <c r="F19" s="12">
        <f>3781.99+538.97</f>
        <v>4320.96</v>
      </c>
      <c r="G19" s="16">
        <f t="shared" ref="G19:G22" si="1">E19-F19</f>
        <v>1079.8999999999996</v>
      </c>
      <c r="H19" s="26"/>
      <c r="I19" s="26"/>
      <c r="J19" s="26"/>
    </row>
    <row r="20" spans="1:11" x14ac:dyDescent="0.25">
      <c r="A20" s="90" t="s">
        <v>3</v>
      </c>
      <c r="B20" s="90"/>
      <c r="C20" s="16">
        <v>2923.75</v>
      </c>
      <c r="D20" s="12">
        <v>18883.28</v>
      </c>
      <c r="E20" s="12">
        <f t="shared" si="0"/>
        <v>21807.03</v>
      </c>
      <c r="F20" s="12">
        <f>15238.37+2923.75</f>
        <v>18162.120000000003</v>
      </c>
      <c r="G20" s="16">
        <f t="shared" si="1"/>
        <v>3644.9099999999962</v>
      </c>
    </row>
    <row r="21" spans="1:11" x14ac:dyDescent="0.25">
      <c r="A21" s="90" t="s">
        <v>4</v>
      </c>
      <c r="B21" s="90"/>
      <c r="C21" s="16">
        <v>913.48</v>
      </c>
      <c r="D21" s="12">
        <v>6936.48</v>
      </c>
      <c r="E21" s="12">
        <f t="shared" si="0"/>
        <v>7849.9599999999991</v>
      </c>
      <c r="F21" s="12">
        <f>5673.32+704.42</f>
        <v>6377.74</v>
      </c>
      <c r="G21" s="16">
        <f t="shared" si="1"/>
        <v>1472.2199999999993</v>
      </c>
    </row>
    <row r="22" spans="1:11" x14ac:dyDescent="0.25">
      <c r="A22" s="90" t="s">
        <v>5</v>
      </c>
      <c r="B22" s="90"/>
      <c r="C22" s="16">
        <v>9126.3700000000008</v>
      </c>
      <c r="D22" s="12">
        <v>65030.04</v>
      </c>
      <c r="E22" s="12">
        <f t="shared" si="0"/>
        <v>74156.41</v>
      </c>
      <c r="F22" s="12">
        <f>53057.85+6641.85</f>
        <v>59699.7</v>
      </c>
      <c r="G22" s="16">
        <f t="shared" si="1"/>
        <v>14456.710000000006</v>
      </c>
    </row>
    <row r="23" spans="1:11" x14ac:dyDescent="0.25">
      <c r="A23" s="99" t="s">
        <v>6</v>
      </c>
      <c r="B23" s="99"/>
      <c r="C23" s="16">
        <v>313224.12</v>
      </c>
      <c r="D23" s="12">
        <v>1384544.27</v>
      </c>
      <c r="E23" s="12">
        <f t="shared" si="0"/>
        <v>1697768.3900000001</v>
      </c>
      <c r="F23" s="12">
        <f>1109907.04+254945.14</f>
        <v>1364852.1800000002</v>
      </c>
      <c r="G23" s="16">
        <f>E23-F23</f>
        <v>332916.20999999996</v>
      </c>
    </row>
    <row r="24" spans="1:11" x14ac:dyDescent="0.25">
      <c r="A24" s="99" t="s">
        <v>7</v>
      </c>
      <c r="B24" s="99"/>
      <c r="C24" s="16">
        <v>183067.2</v>
      </c>
      <c r="D24" s="12">
        <v>616044.56999999995</v>
      </c>
      <c r="E24" s="12">
        <f t="shared" si="0"/>
        <v>799111.77</v>
      </c>
      <c r="F24" s="12">
        <f>551472.01-2923.75</f>
        <v>548548.26</v>
      </c>
      <c r="G24" s="16">
        <f t="shared" ref="G24:G26" si="2">E24-F24</f>
        <v>250563.51</v>
      </c>
    </row>
    <row r="25" spans="1:11" x14ac:dyDescent="0.25">
      <c r="A25" s="99" t="s">
        <v>8</v>
      </c>
      <c r="B25" s="99"/>
      <c r="C25" s="16">
        <v>0</v>
      </c>
      <c r="D25" s="12">
        <v>10287.5</v>
      </c>
      <c r="E25" s="12">
        <f t="shared" si="0"/>
        <v>10287.5</v>
      </c>
      <c r="F25" s="12">
        <f>E25</f>
        <v>10287.5</v>
      </c>
      <c r="G25" s="16">
        <f t="shared" si="2"/>
        <v>0</v>
      </c>
    </row>
    <row r="26" spans="1:11" x14ac:dyDescent="0.25">
      <c r="A26" s="99" t="s">
        <v>86</v>
      </c>
      <c r="B26" s="99"/>
      <c r="C26" s="16">
        <v>30386.03</v>
      </c>
      <c r="D26" s="12">
        <f>35048-21624.03</f>
        <v>13423.970000000001</v>
      </c>
      <c r="E26" s="12">
        <f t="shared" si="0"/>
        <v>43810</v>
      </c>
      <c r="F26" s="12">
        <v>26286</v>
      </c>
      <c r="G26" s="16">
        <f t="shared" si="2"/>
        <v>17524</v>
      </c>
    </row>
    <row r="27" spans="1:11" x14ac:dyDescent="0.25">
      <c r="A27" s="91" t="s">
        <v>9</v>
      </c>
      <c r="B27" s="91"/>
      <c r="C27" s="16">
        <f>C17++C23+C24+C25+C26</f>
        <v>738363.44</v>
      </c>
      <c r="D27" s="12">
        <f>D17+D23+D24+D25+D26</f>
        <v>3153542.66</v>
      </c>
      <c r="E27" s="12">
        <f>E17+E23+E24+E25+E26</f>
        <v>3891906.1</v>
      </c>
      <c r="F27" s="12">
        <f>F17+F23+F24+F25+F26</f>
        <v>3040361.7199999997</v>
      </c>
      <c r="G27" s="16">
        <f>G17+G23+G24+G25+G26</f>
        <v>851544.37999999989</v>
      </c>
    </row>
    <row r="29" spans="1:11" x14ac:dyDescent="0.25">
      <c r="A29" s="7" t="s">
        <v>26</v>
      </c>
      <c r="B29" s="7"/>
      <c r="C29" s="7"/>
      <c r="D29" s="7"/>
      <c r="E29" s="8"/>
    </row>
    <row r="31" spans="1:11" ht="39" x14ac:dyDescent="0.25">
      <c r="A31" s="21" t="s">
        <v>10</v>
      </c>
      <c r="B31" s="92" t="s">
        <v>11</v>
      </c>
      <c r="C31" s="92"/>
      <c r="D31" s="92"/>
      <c r="E31" s="92"/>
      <c r="F31" s="2" t="s">
        <v>12</v>
      </c>
      <c r="G31" s="3" t="s">
        <v>19</v>
      </c>
    </row>
    <row r="32" spans="1:11" x14ac:dyDescent="0.25">
      <c r="A32" s="5" t="s">
        <v>20</v>
      </c>
      <c r="B32" s="97" t="s">
        <v>36</v>
      </c>
      <c r="C32" s="97"/>
      <c r="D32" s="97"/>
      <c r="E32" s="97"/>
      <c r="F32" s="13" t="s">
        <v>69</v>
      </c>
      <c r="G32" s="20">
        <v>57802.8</v>
      </c>
      <c r="K32" s="23"/>
    </row>
    <row r="33" spans="1:13" ht="34.5" x14ac:dyDescent="0.25">
      <c r="A33" s="5" t="s">
        <v>21</v>
      </c>
      <c r="B33" s="97" t="s">
        <v>37</v>
      </c>
      <c r="C33" s="97"/>
      <c r="D33" s="97"/>
      <c r="E33" s="97"/>
      <c r="F33" s="1" t="s">
        <v>81</v>
      </c>
      <c r="G33" s="20">
        <v>41618.019999999997</v>
      </c>
      <c r="K33" s="23"/>
    </row>
    <row r="34" spans="1:13" x14ac:dyDescent="0.25">
      <c r="A34" s="5" t="s">
        <v>91</v>
      </c>
      <c r="B34" s="86" t="s">
        <v>92</v>
      </c>
      <c r="C34" s="87"/>
      <c r="D34" s="87"/>
      <c r="E34" s="88"/>
      <c r="F34" s="37"/>
      <c r="G34" s="20">
        <v>4037.6</v>
      </c>
      <c r="K34" s="23"/>
    </row>
    <row r="35" spans="1:13" ht="32.25" customHeight="1" x14ac:dyDescent="0.25">
      <c r="A35" s="6" t="s">
        <v>22</v>
      </c>
      <c r="B35" s="100" t="s">
        <v>38</v>
      </c>
      <c r="C35" s="100"/>
      <c r="D35" s="100"/>
      <c r="E35" s="100"/>
      <c r="F35" s="110" t="s">
        <v>84</v>
      </c>
      <c r="G35" s="20">
        <v>234741</v>
      </c>
      <c r="K35" s="23"/>
    </row>
    <row r="36" spans="1:13" x14ac:dyDescent="0.25">
      <c r="A36" s="39" t="s">
        <v>23</v>
      </c>
      <c r="B36" s="107" t="s">
        <v>90</v>
      </c>
      <c r="C36" s="107"/>
      <c r="D36" s="107"/>
      <c r="E36" s="107"/>
      <c r="F36" s="111"/>
      <c r="G36" s="20">
        <v>26011.26</v>
      </c>
      <c r="K36" s="23"/>
    </row>
    <row r="37" spans="1:13" x14ac:dyDescent="0.25">
      <c r="A37" s="25" t="s">
        <v>24</v>
      </c>
      <c r="B37" s="108" t="s">
        <v>85</v>
      </c>
      <c r="C37" s="108"/>
      <c r="D37" s="108"/>
      <c r="E37" s="108"/>
      <c r="F37" s="111"/>
      <c r="G37" s="20"/>
      <c r="K37" s="23"/>
    </row>
    <row r="38" spans="1:13" x14ac:dyDescent="0.25">
      <c r="A38" s="5" t="s">
        <v>25</v>
      </c>
      <c r="B38" s="97" t="s">
        <v>39</v>
      </c>
      <c r="C38" s="97"/>
      <c r="D38" s="97"/>
      <c r="E38" s="97"/>
      <c r="F38" s="111"/>
      <c r="G38" s="20">
        <v>66473.22</v>
      </c>
      <c r="K38" s="23"/>
    </row>
    <row r="39" spans="1:13" x14ac:dyDescent="0.25">
      <c r="A39" s="5" t="s">
        <v>35</v>
      </c>
      <c r="B39" s="97" t="s">
        <v>88</v>
      </c>
      <c r="C39" s="97"/>
      <c r="D39" s="97"/>
      <c r="E39" s="97"/>
      <c r="F39" s="112"/>
      <c r="G39" s="20">
        <v>8092.39</v>
      </c>
      <c r="K39" s="23"/>
    </row>
    <row r="40" spans="1:13" ht="18.75" customHeight="1" x14ac:dyDescent="0.25">
      <c r="A40" s="5" t="s">
        <v>40</v>
      </c>
      <c r="B40" s="109" t="s">
        <v>77</v>
      </c>
      <c r="C40" s="109"/>
      <c r="D40" s="109"/>
      <c r="E40" s="109"/>
      <c r="F40" s="19" t="s">
        <v>67</v>
      </c>
      <c r="G40" s="20">
        <v>11560.56</v>
      </c>
      <c r="K40" s="23"/>
    </row>
    <row r="41" spans="1:13" ht="15.75" customHeight="1" x14ac:dyDescent="0.25">
      <c r="A41" s="25" t="s">
        <v>44</v>
      </c>
      <c r="B41" s="104" t="s">
        <v>79</v>
      </c>
      <c r="C41" s="105"/>
      <c r="D41" s="105"/>
      <c r="E41" s="106"/>
      <c r="F41" s="19"/>
      <c r="G41" s="20">
        <v>0</v>
      </c>
      <c r="K41" s="23"/>
    </row>
    <row r="42" spans="1:13" ht="15.75" customHeight="1" x14ac:dyDescent="0.25">
      <c r="A42" s="25" t="s">
        <v>45</v>
      </c>
      <c r="B42" s="104" t="s">
        <v>73</v>
      </c>
      <c r="C42" s="105"/>
      <c r="D42" s="105"/>
      <c r="E42" s="106"/>
      <c r="F42" s="19"/>
      <c r="G42" s="20">
        <v>0</v>
      </c>
      <c r="K42" s="23"/>
    </row>
    <row r="43" spans="1:13" x14ac:dyDescent="0.25">
      <c r="A43" s="5" t="s">
        <v>46</v>
      </c>
      <c r="B43" s="97" t="s">
        <v>41</v>
      </c>
      <c r="C43" s="97"/>
      <c r="D43" s="97"/>
      <c r="E43" s="97"/>
      <c r="F43" s="13" t="s">
        <v>87</v>
      </c>
      <c r="G43" s="20">
        <f>54657.64+30991.81</f>
        <v>85649.45</v>
      </c>
      <c r="K43" s="23"/>
    </row>
    <row r="44" spans="1:13" x14ac:dyDescent="0.25">
      <c r="A44" s="5" t="s">
        <v>47</v>
      </c>
      <c r="B44" s="97" t="s">
        <v>42</v>
      </c>
      <c r="C44" s="97"/>
      <c r="D44" s="97"/>
      <c r="E44" s="97"/>
      <c r="F44" s="13" t="s">
        <v>87</v>
      </c>
      <c r="G44" s="20">
        <f>35117.57+112796.24</f>
        <v>147913.81</v>
      </c>
      <c r="I44" s="22"/>
      <c r="K44" s="33"/>
    </row>
    <row r="45" spans="1:13" x14ac:dyDescent="0.25">
      <c r="A45" s="25" t="s">
        <v>48</v>
      </c>
      <c r="B45" s="104" t="s">
        <v>80</v>
      </c>
      <c r="C45" s="105"/>
      <c r="D45" s="105"/>
      <c r="E45" s="106"/>
      <c r="F45" s="13"/>
      <c r="G45" s="20">
        <v>0</v>
      </c>
      <c r="K45" s="23"/>
      <c r="L45" s="27"/>
      <c r="M45" s="26"/>
    </row>
    <row r="46" spans="1:13" x14ac:dyDescent="0.25">
      <c r="A46" s="5" t="s">
        <v>50</v>
      </c>
      <c r="B46" s="97" t="s">
        <v>43</v>
      </c>
      <c r="C46" s="97"/>
      <c r="D46" s="97"/>
      <c r="E46" s="97"/>
      <c r="F46" s="18" t="s">
        <v>68</v>
      </c>
      <c r="G46" s="20">
        <v>1202.4000000000001</v>
      </c>
      <c r="K46" s="23"/>
    </row>
    <row r="47" spans="1:13" x14ac:dyDescent="0.25">
      <c r="A47" s="5" t="s">
        <v>51</v>
      </c>
      <c r="B47" s="97" t="s">
        <v>82</v>
      </c>
      <c r="C47" s="97"/>
      <c r="D47" s="97"/>
      <c r="E47" s="97"/>
      <c r="F47" s="5"/>
      <c r="G47" s="20">
        <f>48942.24+16266.8</f>
        <v>65209.039999999994</v>
      </c>
      <c r="K47" s="23"/>
    </row>
    <row r="48" spans="1:13" x14ac:dyDescent="0.25">
      <c r="A48" s="101" t="s">
        <v>49</v>
      </c>
      <c r="B48" s="102"/>
      <c r="C48" s="102"/>
      <c r="D48" s="102"/>
      <c r="E48" s="103"/>
      <c r="F48" s="5"/>
      <c r="G48" s="20"/>
      <c r="K48" s="23"/>
    </row>
    <row r="49" spans="1:7" x14ac:dyDescent="0.25">
      <c r="A49" s="5" t="s">
        <v>52</v>
      </c>
      <c r="B49" s="97" t="s">
        <v>2</v>
      </c>
      <c r="C49" s="97"/>
      <c r="D49" s="97"/>
      <c r="E49" s="97"/>
      <c r="F49" s="13" t="s">
        <v>70</v>
      </c>
      <c r="G49" s="20">
        <f>D19</f>
        <v>4624.08</v>
      </c>
    </row>
    <row r="50" spans="1:7" x14ac:dyDescent="0.25">
      <c r="A50" s="5" t="s">
        <v>54</v>
      </c>
      <c r="B50" s="97" t="s">
        <v>3</v>
      </c>
      <c r="C50" s="97"/>
      <c r="D50" s="97"/>
      <c r="E50" s="97"/>
      <c r="F50" s="13" t="s">
        <v>71</v>
      </c>
      <c r="G50" s="20">
        <f>D20</f>
        <v>18883.28</v>
      </c>
    </row>
    <row r="51" spans="1:7" x14ac:dyDescent="0.25">
      <c r="A51" s="5" t="s">
        <v>55</v>
      </c>
      <c r="B51" s="97" t="s">
        <v>53</v>
      </c>
      <c r="C51" s="97"/>
      <c r="D51" s="97"/>
      <c r="E51" s="97"/>
      <c r="F51" s="13" t="s">
        <v>72</v>
      </c>
      <c r="G51" s="20">
        <f>D22</f>
        <v>65030.04</v>
      </c>
    </row>
    <row r="52" spans="1:7" x14ac:dyDescent="0.25">
      <c r="A52" s="5" t="s">
        <v>56</v>
      </c>
      <c r="B52" s="97" t="s">
        <v>4</v>
      </c>
      <c r="C52" s="97"/>
      <c r="D52" s="97"/>
      <c r="E52" s="97"/>
      <c r="F52" s="13" t="s">
        <v>70</v>
      </c>
      <c r="G52" s="20">
        <f>D21</f>
        <v>6936.48</v>
      </c>
    </row>
    <row r="53" spans="1:7" x14ac:dyDescent="0.25">
      <c r="A53" s="5" t="s">
        <v>74</v>
      </c>
      <c r="B53" s="123" t="s">
        <v>17</v>
      </c>
      <c r="C53" s="123"/>
      <c r="D53" s="123"/>
      <c r="E53" s="123"/>
      <c r="F53" s="5"/>
      <c r="G53" s="12">
        <f>SUM(G32:G52)</f>
        <v>845785.43000000017</v>
      </c>
    </row>
    <row r="54" spans="1:7" x14ac:dyDescent="0.25">
      <c r="A54" s="5" t="s">
        <v>75</v>
      </c>
      <c r="B54" s="101" t="s">
        <v>83</v>
      </c>
      <c r="C54" s="102"/>
      <c r="D54" s="102"/>
      <c r="E54" s="102"/>
      <c r="F54" s="103"/>
      <c r="G54" s="38">
        <f>G10+F17+F25+F26-G53</f>
        <v>1020605.4499999997</v>
      </c>
    </row>
    <row r="56" spans="1:7" x14ac:dyDescent="0.25">
      <c r="A56" s="121" t="s">
        <v>57</v>
      </c>
      <c r="B56" s="121"/>
      <c r="C56" s="10"/>
      <c r="D56" s="10"/>
      <c r="E56" s="10"/>
    </row>
    <row r="57" spans="1:7" x14ac:dyDescent="0.25">
      <c r="A57" s="122" t="s">
        <v>58</v>
      </c>
      <c r="B57" s="122"/>
      <c r="C57" s="122"/>
      <c r="D57" s="122"/>
      <c r="E57" s="122"/>
      <c r="G57" s="24">
        <f>G23+G24</f>
        <v>583479.72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121" t="s">
        <v>59</v>
      </c>
      <c r="B59" s="121"/>
      <c r="C59" s="10"/>
      <c r="D59" s="10"/>
      <c r="E59" s="10"/>
    </row>
    <row r="61" spans="1:7" x14ac:dyDescent="0.25">
      <c r="A61" s="13" t="s">
        <v>10</v>
      </c>
      <c r="B61" s="115" t="s">
        <v>62</v>
      </c>
      <c r="C61" s="116"/>
      <c r="D61" s="116"/>
      <c r="E61" s="117"/>
      <c r="F61" s="11" t="s">
        <v>60</v>
      </c>
      <c r="G61" s="5" t="s">
        <v>61</v>
      </c>
    </row>
    <row r="62" spans="1:7" x14ac:dyDescent="0.25">
      <c r="A62" s="13" t="s">
        <v>20</v>
      </c>
      <c r="B62" s="118" t="s">
        <v>63</v>
      </c>
      <c r="C62" s="119"/>
      <c r="D62" s="119"/>
      <c r="E62" s="120"/>
      <c r="F62" s="34"/>
      <c r="G62" s="35"/>
    </row>
    <row r="63" spans="1:7" x14ac:dyDescent="0.25">
      <c r="A63" s="13" t="s">
        <v>21</v>
      </c>
      <c r="B63" s="118" t="s">
        <v>64</v>
      </c>
      <c r="C63" s="119"/>
      <c r="D63" s="119"/>
      <c r="E63" s="120"/>
      <c r="F63" s="34">
        <v>5</v>
      </c>
      <c r="G63" s="35">
        <v>230393.91</v>
      </c>
    </row>
    <row r="64" spans="1:7" x14ac:dyDescent="0.25">
      <c r="A64" s="13" t="s">
        <v>22</v>
      </c>
      <c r="B64" s="118" t="s">
        <v>65</v>
      </c>
      <c r="C64" s="119"/>
      <c r="D64" s="119"/>
      <c r="E64" s="120"/>
      <c r="F64" s="29"/>
      <c r="G64" s="28"/>
    </row>
    <row r="65" spans="1:7" x14ac:dyDescent="0.25">
      <c r="A65" s="30"/>
      <c r="B65" s="31"/>
      <c r="C65" s="31"/>
      <c r="D65" s="31"/>
      <c r="E65" s="31"/>
      <c r="F65" s="32"/>
      <c r="G65" s="33"/>
    </row>
    <row r="66" spans="1:7" x14ac:dyDescent="0.25">
      <c r="A66" s="30"/>
      <c r="B66" s="31"/>
      <c r="C66" s="31"/>
      <c r="D66" s="31"/>
      <c r="E66" s="31"/>
      <c r="F66" s="32"/>
      <c r="G66" s="33"/>
    </row>
    <row r="67" spans="1:7" x14ac:dyDescent="0.25">
      <c r="A67" s="30"/>
      <c r="B67" s="31"/>
      <c r="C67" s="31"/>
      <c r="D67" s="31"/>
      <c r="E67" s="31"/>
      <c r="F67" s="32"/>
      <c r="G67" s="33"/>
    </row>
    <row r="68" spans="1:7" x14ac:dyDescent="0.25">
      <c r="A68" s="83" t="s">
        <v>93</v>
      </c>
      <c r="B68" s="83"/>
      <c r="C68" s="83"/>
      <c r="D68" s="83"/>
      <c r="E68" s="83"/>
      <c r="F68" s="83"/>
      <c r="G68" s="83"/>
    </row>
    <row r="70" spans="1:7" ht="45" x14ac:dyDescent="0.25">
      <c r="A70" s="84" t="s">
        <v>0</v>
      </c>
      <c r="B70" s="84"/>
      <c r="C70" s="40" t="s">
        <v>94</v>
      </c>
      <c r="D70" s="41" t="s">
        <v>95</v>
      </c>
      <c r="E70" s="42" t="s">
        <v>78</v>
      </c>
      <c r="F70" s="43" t="s">
        <v>96</v>
      </c>
      <c r="G70" s="44" t="s">
        <v>97</v>
      </c>
    </row>
    <row r="71" spans="1:7" x14ac:dyDescent="0.25">
      <c r="A71" s="84"/>
      <c r="B71" s="84"/>
      <c r="C71" s="45" t="s">
        <v>14</v>
      </c>
      <c r="D71" s="46" t="s">
        <v>14</v>
      </c>
      <c r="E71" s="15" t="s">
        <v>14</v>
      </c>
      <c r="F71" s="9" t="s">
        <v>14</v>
      </c>
      <c r="G71" s="47" t="s">
        <v>14</v>
      </c>
    </row>
    <row r="72" spans="1:7" x14ac:dyDescent="0.25">
      <c r="A72" s="85">
        <v>1</v>
      </c>
      <c r="B72" s="85"/>
      <c r="C72" s="48">
        <v>2</v>
      </c>
      <c r="D72" s="46">
        <v>3</v>
      </c>
      <c r="E72" s="15">
        <v>4</v>
      </c>
      <c r="F72" s="49">
        <v>5</v>
      </c>
      <c r="G72" s="47">
        <v>6</v>
      </c>
    </row>
    <row r="73" spans="1:7" ht="21" x14ac:dyDescent="0.25">
      <c r="A73" s="50" t="s">
        <v>10</v>
      </c>
      <c r="B73" s="50" t="s">
        <v>98</v>
      </c>
      <c r="C73" s="51">
        <v>1755015</v>
      </c>
      <c r="D73" s="52">
        <v>1493642</v>
      </c>
      <c r="E73" s="53">
        <f>C73-D73</f>
        <v>261373</v>
      </c>
      <c r="F73" s="54"/>
      <c r="G73" s="55"/>
    </row>
    <row r="74" spans="1:7" x14ac:dyDescent="0.25">
      <c r="A74" s="56" t="s">
        <v>20</v>
      </c>
      <c r="B74" s="57" t="s">
        <v>99</v>
      </c>
      <c r="C74" s="58"/>
      <c r="D74" s="58"/>
      <c r="E74" s="58"/>
      <c r="F74" s="54">
        <v>1464200</v>
      </c>
      <c r="G74" s="59">
        <f>D73-F74</f>
        <v>29442</v>
      </c>
    </row>
    <row r="81" spans="1:7" ht="15.75" x14ac:dyDescent="0.25">
      <c r="A81" s="80"/>
      <c r="B81" s="114"/>
      <c r="C81" s="114"/>
      <c r="D81" s="80"/>
      <c r="E81" s="80"/>
      <c r="F81" s="114"/>
      <c r="G81" s="114"/>
    </row>
    <row r="82" spans="1:7" x14ac:dyDescent="0.25">
      <c r="A82" s="81"/>
      <c r="B82" s="81"/>
      <c r="C82" s="81"/>
      <c r="D82" s="81"/>
      <c r="E82" s="81"/>
      <c r="F82" s="81"/>
      <c r="G82" s="81"/>
    </row>
    <row r="83" spans="1:7" x14ac:dyDescent="0.25">
      <c r="A83" s="81"/>
      <c r="B83" s="81"/>
      <c r="C83" s="81"/>
      <c r="D83" s="81"/>
      <c r="E83" s="81"/>
      <c r="F83" s="81"/>
      <c r="G83" s="81"/>
    </row>
    <row r="84" spans="1:7" x14ac:dyDescent="0.25">
      <c r="A84" s="81"/>
      <c r="B84" s="81"/>
      <c r="C84" s="81"/>
      <c r="D84" s="81"/>
      <c r="E84" s="81"/>
      <c r="F84" s="81"/>
      <c r="G84" s="81"/>
    </row>
    <row r="85" spans="1:7" x14ac:dyDescent="0.25">
      <c r="A85" s="81"/>
      <c r="B85" s="113"/>
      <c r="C85" s="113"/>
      <c r="D85" s="113"/>
      <c r="E85" s="81"/>
      <c r="F85" s="81"/>
      <c r="G85" s="81"/>
    </row>
    <row r="86" spans="1:7" x14ac:dyDescent="0.25">
      <c r="A86" s="81"/>
      <c r="B86" s="81"/>
      <c r="C86" s="81"/>
      <c r="D86" s="81"/>
      <c r="E86" s="81"/>
      <c r="F86" s="82"/>
      <c r="G86" s="82"/>
    </row>
    <row r="87" spans="1:7" x14ac:dyDescent="0.25">
      <c r="A87" s="81"/>
      <c r="B87" s="81"/>
      <c r="C87" s="81"/>
      <c r="D87" s="81"/>
      <c r="E87" s="81"/>
      <c r="F87" s="81"/>
      <c r="G87" s="81"/>
    </row>
  </sheetData>
  <mergeCells count="60">
    <mergeCell ref="F35:F39"/>
    <mergeCell ref="B52:E52"/>
    <mergeCell ref="B46:E46"/>
    <mergeCell ref="B47:E47"/>
    <mergeCell ref="B85:D85"/>
    <mergeCell ref="B81:C81"/>
    <mergeCell ref="F81:G81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5:E35"/>
    <mergeCell ref="A48:E48"/>
    <mergeCell ref="B45:E45"/>
    <mergeCell ref="B50:E50"/>
    <mergeCell ref="B51:E51"/>
    <mergeCell ref="B49:E49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A10:E10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68:G68"/>
    <mergeCell ref="A70:B71"/>
    <mergeCell ref="A72:B72"/>
    <mergeCell ref="B34:E34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8" workbookViewId="0">
      <selection activeCell="A41" sqref="A41:D42"/>
    </sheetView>
  </sheetViews>
  <sheetFormatPr defaultRowHeight="15" x14ac:dyDescent="0.2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ht="18.75" customHeight="1" x14ac:dyDescent="0.25">
      <c r="D1" s="60" t="s">
        <v>100</v>
      </c>
    </row>
    <row r="2" spans="1:4" ht="53.25" customHeight="1" x14ac:dyDescent="0.25">
      <c r="A2" s="124" t="s">
        <v>101</v>
      </c>
      <c r="B2" s="125"/>
      <c r="C2" s="125"/>
      <c r="D2" s="125"/>
    </row>
    <row r="3" spans="1:4" ht="26.45" customHeight="1" x14ac:dyDescent="0.25">
      <c r="A3" s="61" t="s">
        <v>10</v>
      </c>
      <c r="B3" s="61" t="s">
        <v>102</v>
      </c>
      <c r="C3" s="61" t="s">
        <v>103</v>
      </c>
      <c r="D3" s="62" t="s">
        <v>104</v>
      </c>
    </row>
    <row r="4" spans="1:4" ht="15.75" x14ac:dyDescent="0.25">
      <c r="A4" s="61">
        <v>1</v>
      </c>
      <c r="B4" s="63" t="s">
        <v>105</v>
      </c>
      <c r="C4" s="62"/>
      <c r="D4" s="64"/>
    </row>
    <row r="5" spans="1:4" ht="15.75" x14ac:dyDescent="0.25">
      <c r="A5" s="61"/>
      <c r="B5" s="65" t="s">
        <v>106</v>
      </c>
      <c r="C5" s="61"/>
      <c r="D5" s="64">
        <v>81272</v>
      </c>
    </row>
    <row r="6" spans="1:4" ht="29.25" x14ac:dyDescent="0.25">
      <c r="A6" s="61"/>
      <c r="B6" s="66" t="s">
        <v>107</v>
      </c>
      <c r="C6" s="61" t="s">
        <v>108</v>
      </c>
      <c r="D6" s="64"/>
    </row>
    <row r="7" spans="1:4" ht="15.75" x14ac:dyDescent="0.25">
      <c r="A7" s="61"/>
      <c r="B7" s="66" t="s">
        <v>109</v>
      </c>
      <c r="C7" s="61" t="s">
        <v>110</v>
      </c>
      <c r="D7" s="64"/>
    </row>
    <row r="8" spans="1:4" ht="15.75" x14ac:dyDescent="0.25">
      <c r="A8" s="61"/>
      <c r="B8" s="66"/>
      <c r="C8" s="61"/>
      <c r="D8" s="64"/>
    </row>
    <row r="9" spans="1:4" ht="17.25" customHeight="1" x14ac:dyDescent="0.25">
      <c r="A9" s="61"/>
      <c r="B9" s="65" t="s">
        <v>111</v>
      </c>
      <c r="C9" s="61"/>
      <c r="D9" s="64">
        <v>18941</v>
      </c>
    </row>
    <row r="10" spans="1:4" ht="29.25" x14ac:dyDescent="0.25">
      <c r="A10" s="61"/>
      <c r="B10" s="67" t="s">
        <v>107</v>
      </c>
      <c r="C10" s="61" t="s">
        <v>112</v>
      </c>
      <c r="D10" s="64"/>
    </row>
    <row r="11" spans="1:4" ht="15.75" x14ac:dyDescent="0.25">
      <c r="A11" s="61"/>
      <c r="B11" s="67" t="s">
        <v>113</v>
      </c>
      <c r="C11" s="61" t="s">
        <v>114</v>
      </c>
      <c r="D11" s="64"/>
    </row>
    <row r="12" spans="1:4" ht="15.75" x14ac:dyDescent="0.25">
      <c r="A12" s="61"/>
      <c r="B12" s="67" t="s">
        <v>115</v>
      </c>
      <c r="C12" s="61" t="s">
        <v>116</v>
      </c>
      <c r="D12" s="64"/>
    </row>
    <row r="13" spans="1:4" ht="15.75" x14ac:dyDescent="0.25">
      <c r="A13" s="61"/>
      <c r="B13" s="66" t="s">
        <v>117</v>
      </c>
      <c r="C13" s="61" t="s">
        <v>118</v>
      </c>
      <c r="D13" s="64"/>
    </row>
    <row r="14" spans="1:4" ht="15.75" x14ac:dyDescent="0.25">
      <c r="A14" s="61"/>
      <c r="B14" s="66"/>
      <c r="C14" s="61"/>
      <c r="D14" s="64"/>
    </row>
    <row r="15" spans="1:4" ht="15.75" x14ac:dyDescent="0.25">
      <c r="A15" s="61"/>
      <c r="B15" s="68" t="s">
        <v>119</v>
      </c>
      <c r="C15" s="61"/>
      <c r="D15" s="64">
        <v>2793</v>
      </c>
    </row>
    <row r="16" spans="1:4" ht="17.25" customHeight="1" x14ac:dyDescent="0.25">
      <c r="A16" s="61"/>
      <c r="B16" s="65" t="s">
        <v>120</v>
      </c>
      <c r="C16" s="61" t="s">
        <v>121</v>
      </c>
      <c r="D16" s="64">
        <v>75577</v>
      </c>
    </row>
    <row r="17" spans="1:4" ht="15.75" x14ac:dyDescent="0.25">
      <c r="A17" s="61"/>
      <c r="B17" s="65" t="s">
        <v>122</v>
      </c>
      <c r="C17" s="61"/>
      <c r="D17" s="64">
        <v>3662</v>
      </c>
    </row>
    <row r="18" spans="1:4" ht="15.75" x14ac:dyDescent="0.25">
      <c r="A18" s="61"/>
      <c r="B18" s="65"/>
      <c r="C18" s="61"/>
      <c r="D18" s="64"/>
    </row>
    <row r="19" spans="1:4" ht="15.75" x14ac:dyDescent="0.25">
      <c r="A19" s="61">
        <v>2</v>
      </c>
      <c r="B19" s="63" t="s">
        <v>123</v>
      </c>
      <c r="C19" s="61"/>
      <c r="D19" s="64">
        <v>4870</v>
      </c>
    </row>
    <row r="20" spans="1:4" ht="15.75" x14ac:dyDescent="0.25">
      <c r="A20" s="61"/>
      <c r="B20" s="66" t="s">
        <v>124</v>
      </c>
      <c r="C20" s="61" t="s">
        <v>118</v>
      </c>
      <c r="D20" s="64"/>
    </row>
    <row r="21" spans="1:4" ht="15.75" x14ac:dyDescent="0.25">
      <c r="A21" s="61"/>
      <c r="B21" s="66" t="s">
        <v>125</v>
      </c>
      <c r="C21" s="61" t="s">
        <v>126</v>
      </c>
      <c r="D21" s="64"/>
    </row>
    <row r="22" spans="1:4" ht="16.5" customHeight="1" x14ac:dyDescent="0.25">
      <c r="A22" s="61"/>
      <c r="B22" s="66" t="s">
        <v>127</v>
      </c>
      <c r="C22" s="61" t="s">
        <v>128</v>
      </c>
      <c r="D22" s="64"/>
    </row>
    <row r="23" spans="1:4" ht="15.75" x14ac:dyDescent="0.25">
      <c r="A23" s="61"/>
      <c r="B23" s="66" t="s">
        <v>129</v>
      </c>
      <c r="C23" s="61" t="s">
        <v>130</v>
      </c>
      <c r="D23" s="64"/>
    </row>
    <row r="24" spans="1:4" ht="15.75" x14ac:dyDescent="0.25">
      <c r="A24" s="61"/>
      <c r="B24" s="66" t="s">
        <v>131</v>
      </c>
      <c r="C24" s="61" t="s">
        <v>126</v>
      </c>
      <c r="D24" s="64"/>
    </row>
    <row r="25" spans="1:4" ht="15.75" customHeight="1" x14ac:dyDescent="0.25">
      <c r="A25" s="61"/>
      <c r="B25" s="66"/>
      <c r="C25" s="61"/>
      <c r="D25" s="64"/>
    </row>
    <row r="26" spans="1:4" ht="15.75" x14ac:dyDescent="0.25">
      <c r="A26" s="61">
        <v>3</v>
      </c>
      <c r="B26" s="63" t="s">
        <v>132</v>
      </c>
      <c r="C26" s="61"/>
      <c r="D26" s="64"/>
    </row>
    <row r="27" spans="1:4" ht="15.75" x14ac:dyDescent="0.25">
      <c r="A27" s="61"/>
      <c r="B27" s="65"/>
      <c r="C27" s="61"/>
      <c r="D27" s="64"/>
    </row>
    <row r="28" spans="1:4" ht="15.75" x14ac:dyDescent="0.25">
      <c r="A28" s="61"/>
      <c r="B28" s="65" t="s">
        <v>133</v>
      </c>
      <c r="C28" s="61" t="s">
        <v>134</v>
      </c>
      <c r="D28" s="64">
        <v>1387</v>
      </c>
    </row>
    <row r="29" spans="1:4" ht="18" customHeight="1" x14ac:dyDescent="0.25">
      <c r="A29" s="61"/>
      <c r="B29" s="65" t="s">
        <v>135</v>
      </c>
      <c r="C29" s="61" t="s">
        <v>136</v>
      </c>
      <c r="D29" s="64">
        <v>1467</v>
      </c>
    </row>
    <row r="30" spans="1:4" ht="19.5" customHeight="1" x14ac:dyDescent="0.25">
      <c r="A30" s="61"/>
      <c r="B30" s="65" t="s">
        <v>137</v>
      </c>
      <c r="C30" s="61" t="s">
        <v>138</v>
      </c>
      <c r="D30" s="64">
        <v>18863</v>
      </c>
    </row>
    <row r="31" spans="1:4" ht="20.25" customHeight="1" x14ac:dyDescent="0.25">
      <c r="A31" s="61"/>
      <c r="B31" s="65" t="s">
        <v>139</v>
      </c>
      <c r="C31" s="61" t="s">
        <v>140</v>
      </c>
      <c r="D31" s="64">
        <v>3485</v>
      </c>
    </row>
    <row r="32" spans="1:4" ht="19.5" customHeight="1" x14ac:dyDescent="0.25">
      <c r="A32" s="61"/>
      <c r="B32" s="65" t="s">
        <v>141</v>
      </c>
      <c r="C32" s="61" t="s">
        <v>142</v>
      </c>
      <c r="D32" s="64">
        <v>2678</v>
      </c>
    </row>
    <row r="33" spans="1:4" ht="31.5" customHeight="1" x14ac:dyDescent="0.25">
      <c r="A33" s="61"/>
      <c r="B33" s="65" t="s">
        <v>143</v>
      </c>
      <c r="C33" s="61" t="s">
        <v>144</v>
      </c>
      <c r="D33" s="64">
        <v>12022</v>
      </c>
    </row>
    <row r="34" spans="1:4" ht="15.75" x14ac:dyDescent="0.25">
      <c r="A34" s="61"/>
      <c r="B34" s="65"/>
      <c r="C34" s="61"/>
      <c r="D34" s="64"/>
    </row>
    <row r="35" spans="1:4" ht="15.6" customHeight="1" x14ac:dyDescent="0.25">
      <c r="A35" s="61">
        <v>4</v>
      </c>
      <c r="B35" s="63" t="s">
        <v>145</v>
      </c>
      <c r="C35" s="61"/>
      <c r="D35" s="64">
        <v>5302</v>
      </c>
    </row>
    <row r="36" spans="1:4" ht="15.6" customHeight="1" x14ac:dyDescent="0.25">
      <c r="A36" s="61"/>
      <c r="B36" s="63"/>
      <c r="C36" s="61"/>
      <c r="D36" s="64"/>
    </row>
    <row r="37" spans="1:4" ht="15.6" customHeight="1" x14ac:dyDescent="0.25">
      <c r="A37" s="61">
        <v>5</v>
      </c>
      <c r="B37" s="63" t="s">
        <v>146</v>
      </c>
      <c r="C37" s="61"/>
      <c r="D37" s="64"/>
    </row>
    <row r="38" spans="1:4" ht="15.6" customHeight="1" x14ac:dyDescent="0.25">
      <c r="A38" s="61"/>
      <c r="B38" s="69" t="s">
        <v>147</v>
      </c>
      <c r="C38" s="61" t="s">
        <v>148</v>
      </c>
      <c r="D38" s="64">
        <v>2422</v>
      </c>
    </row>
    <row r="39" spans="1:4" ht="20.25" customHeight="1" x14ac:dyDescent="0.25">
      <c r="A39" s="62"/>
      <c r="B39" s="70" t="s">
        <v>9</v>
      </c>
      <c r="C39" s="61"/>
      <c r="D39" s="71">
        <f>SUM(D5:D38)</f>
        <v>234741</v>
      </c>
    </row>
    <row r="40" spans="1:4" ht="15.75" x14ac:dyDescent="0.25">
      <c r="A40" s="72"/>
      <c r="B40" s="72"/>
      <c r="C40" s="72"/>
    </row>
    <row r="41" spans="1:4" ht="31.15" customHeight="1" x14ac:dyDescent="0.25">
      <c r="A41" s="72"/>
      <c r="B41" s="73"/>
      <c r="C41" s="74"/>
    </row>
    <row r="42" spans="1:4" ht="15.75" x14ac:dyDescent="0.25">
      <c r="A42" s="72"/>
      <c r="B42" s="72"/>
      <c r="C42" s="74"/>
      <c r="D42" s="75"/>
    </row>
    <row r="43" spans="1:4" ht="26.45" customHeight="1" x14ac:dyDescent="0.25">
      <c r="A43" s="76"/>
      <c r="B43" s="77"/>
      <c r="C43" s="78"/>
    </row>
    <row r="44" spans="1:4" x14ac:dyDescent="0.25">
      <c r="C44" s="7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2019-03-21T10:37:08Z</cp:lastPrinted>
  <dcterms:created xsi:type="dcterms:W3CDTF">2018-08-28T07:18:51Z</dcterms:created>
  <dcterms:modified xsi:type="dcterms:W3CDTF">2019-03-28T08:22:55Z</dcterms:modified>
</cp:coreProperties>
</file>