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E73" i="1" s="1"/>
  <c r="F77" i="1"/>
  <c r="G77" i="1" l="1"/>
  <c r="F25" i="1"/>
  <c r="G48" i="1" l="1"/>
  <c r="F23" i="1"/>
  <c r="D23" i="1"/>
  <c r="F22" i="1"/>
  <c r="F21" i="1"/>
  <c r="F19" i="1"/>
  <c r="F18" i="1"/>
  <c r="D18" i="1"/>
  <c r="G47" i="1" l="1"/>
  <c r="G53" i="1" l="1"/>
  <c r="G52" i="1"/>
  <c r="G51" i="1"/>
  <c r="G50" i="1"/>
  <c r="G54" i="1" l="1"/>
  <c r="F17" i="1"/>
  <c r="E23" i="1"/>
  <c r="G23" i="1" s="1"/>
  <c r="E24" i="1"/>
  <c r="G24" i="1" s="1"/>
  <c r="E25" i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5" i="1" l="1"/>
  <c r="G58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<sst xmlns="http://schemas.openxmlformats.org/spreadsheetml/2006/main" count="178" uniqueCount="147">
  <si>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</si>
  <si>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</si>
  <si>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</si>
  <si>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</si>
  <si>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</si>
  <si>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</si>
  <si>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</si>
  <si>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</si>
  <si>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</si>
  <si>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</si>
  <si>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</si>
  <si>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</si>
  <si>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</si>
  <si>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</si>
  <si>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</si>
  <si>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</si>
  <si>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</si>
  <si>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</si>
  <si>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</si>
  <si>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</si>
  <si>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</si>
  <si>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</si>
  <si>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</si>
  <si>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</si>
  <si>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</si>
  <si>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</si>
  <si>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</si>
  <si>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</si>
  <si>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</si>
  <si>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</si>
  <si>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</si>
  <si>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</si>
  <si>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</si>
  <si>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</si>
  <si>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</si>
  <si>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</si>
  <si>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</si>
  <si>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</si>
  <si>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</si>
  <si>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</si>
  <si>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</si>
  <si>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</si>
  <si>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</si>
  <si>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</si>
  <si>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</si>
  <si>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</si>
  <si>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</si>
  <si>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</si>
  <si>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</si>
  <si>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</si>
  <si>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</si>
  <si>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</si>
  <si>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</si>
  <si>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</si>
  <si>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</si>
  <si>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</si>
  <si>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</si>
  <si>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</si>
  <si>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</si>
  <si>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</si>
  <si>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</si>
  <si>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</si>
  <si>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</si>
  <si>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</si>
  <si>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</si>
  <si>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</si>
  <si>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</si>
  <si>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</si>
  <si>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</si>
  <si>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</si>
  <si>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</si>
  <si>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</si>
  <si>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</si>
  <si>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</si>
  <si>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</si>
  <si>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</si>
  <si>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</si>
  <si>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t>ООО "Ремонтно-строительное предприятие"</t>
  </si>
  <si>
    <t>ООО "Расчетно-процессинговые системы"</t>
  </si>
  <si>
    <t>4.1.</t>
  </si>
  <si>
    <t>4.2</t>
  </si>
  <si>
    <t xml:space="preserve">Сбор и вывоз ТБО,утилизация,обращение с ТКО (тариф)   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</si>
  <si>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</si>
  <si>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</si>
  <si>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</si>
  <si>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</si>
  <si>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3.1.</t>
  </si>
  <si>
    <t>Содержание и текущий ремонт насосной станции и оборудования</t>
  </si>
  <si>
    <r>
      <t xml:space="preserve">ТО и эксплуатация ОДПУ  холодного водоснабжения </t>
    </r>
    <r>
      <rPr>
        <sz val="8"/>
        <color theme="1" tint="0.34998626667073579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</si>
  <si>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Б.Новикова,23</t>
    </r>
  </si>
  <si>
    <t>ООО "ПЖХ "Базис"</t>
  </si>
  <si>
    <t>Остаток неизрасходованных средств(+);перерасход (-)  на 01.01.2019 г. по СРЖ</t>
  </si>
  <si>
    <t>Услуги распространения счетов-квитанций на кап.ремонт</t>
  </si>
  <si>
    <t>Движение средств по спецсчету</t>
  </si>
  <si>
    <t>Начислено взносов на кап.ремонт с 01.07.2014 г.</t>
  </si>
  <si>
    <t>Поступило взносов на кап.ремонт  от собственников  на 01.01.2019 г.</t>
  </si>
  <si>
    <t>Освоено по кап.ремонту на 01.01.2019 г.</t>
  </si>
  <si>
    <t>Остаток средств на счете на 01.01.2019 г.</t>
  </si>
  <si>
    <t>гр.6=гр.3-гр.5</t>
  </si>
  <si>
    <t>Капитальный ремонт</t>
  </si>
  <si>
    <t>Установка ОДПУ тепловой энергии</t>
  </si>
  <si>
    <t>Ремонт фасада: замена деревянных рам в МОП на пластиковые 18 шт.</t>
  </si>
  <si>
    <t>2.1.</t>
  </si>
  <si>
    <t>Кап.ремонт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</si>
  <si>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</si>
  <si>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23 ул. Б. Новикова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</si>
  <si>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</si>
  <si>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</si>
  <si>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</si>
  <si>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</si>
  <si>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</si>
  <si>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</si>
  <si>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5,8 м.</t>
  </si>
  <si>
    <t>смена вентилей</t>
  </si>
  <si>
    <t>1 шт.</t>
  </si>
  <si>
    <t>Ремонт системы центрального отопления</t>
  </si>
  <si>
    <t>3,2 м.</t>
  </si>
  <si>
    <t>смена радиаторов</t>
  </si>
  <si>
    <t>2 шт.</t>
  </si>
  <si>
    <t>смена вентилей и сгонов</t>
  </si>
  <si>
    <t>33 шт.</t>
  </si>
  <si>
    <t>смена пробок радиаторных</t>
  </si>
  <si>
    <t>смена задвижек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</si>
  <si>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</si>
  <si>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</si>
  <si>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</si>
  <si>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</si>
  <si>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</si>
  <si>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</si>
  <si>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</si>
  <si>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6 м.</t>
  </si>
  <si>
    <t>прочистка труб</t>
  </si>
  <si>
    <t>7 м.</t>
  </si>
  <si>
    <t>Общестроительные работы</t>
  </si>
  <si>
    <t>Остекление рам</t>
  </si>
  <si>
    <t>1,7 м2</t>
  </si>
  <si>
    <t>Ремонт кровли</t>
  </si>
  <si>
    <t>3 м.</t>
  </si>
  <si>
    <t>Ремонт межпанельных швов</t>
  </si>
  <si>
    <t>137 м.</t>
  </si>
  <si>
    <t>Окраска дверей</t>
  </si>
  <si>
    <t>3 м2</t>
  </si>
  <si>
    <t>Ремонт мусоропровода</t>
  </si>
  <si>
    <t>Смена замков с проушинами</t>
  </si>
  <si>
    <t>Прочие работы</t>
  </si>
  <si>
    <t>ООО "Рыбинсклифт"</t>
  </si>
  <si>
    <t>ООО "Аксиома плюс"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</si>
</sst>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 tint="0.34998626667073579"/>
      <name val="Times New Roman"/>
      <family val="1"/>
      <charset val="204"/>
    </font>
    <font>
      <sz val="8"/>
      <color theme="1" tint="0.3499862666707357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9"/>
      <name val="Arial"/>
    </font>
    <font>
      <sz val="12"/>
      <name val="Arial"/>
    </font>
    <font>
      <b/>
      <sz val="12"/>
      <name val="Arial"/>
    </font>
    <font>
      <b/>
      <i/>
      <sz val="12"/>
      <name val="Arial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1" fillId="0" borderId="0"/>
  </cellStyleXfs>
  <cellXfs count="12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14" fillId="0" borderId="0" xfId="0" applyNumberFormat="1" applyFont="1"/>
    <xf numFmtId="0" fontId="3" fillId="0" borderId="1" xfId="0" applyFont="1" applyBorder="1" applyAlignment="1">
      <alignment vertical="center"/>
    </xf>
    <xf numFmtId="49" fontId="15" fillId="0" borderId="1" xfId="0" applyNumberFormat="1" applyFont="1" applyBorder="1"/>
    <xf numFmtId="165" fontId="0" fillId="0" borderId="0" xfId="0" applyNumberFormat="1"/>
    <xf numFmtId="0" fontId="15" fillId="0" borderId="1" xfId="0" applyFont="1" applyBorder="1"/>
    <xf numFmtId="164" fontId="7" fillId="0" borderId="1" xfId="0" applyNumberFormat="1" applyFont="1" applyBorder="1"/>
    <xf numFmtId="0" fontId="0" fillId="0" borderId="0" xfId="0" applyBorder="1"/>
    <xf numFmtId="49" fontId="17" fillId="0" borderId="1" xfId="0" applyNumberFormat="1" applyFont="1" applyBorder="1"/>
    <xf numFmtId="164" fontId="19" fillId="0" borderId="0" xfId="0" applyNumberFormat="1" applyFont="1"/>
    <xf numFmtId="164" fontId="19" fillId="0" borderId="1" xfId="0" applyNumberFormat="1" applyFont="1" applyBorder="1"/>
    <xf numFmtId="0" fontId="2" fillId="0" borderId="7" xfId="0" applyFont="1" applyBorder="1" applyAlignment="1">
      <alignment wrapText="1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0" fontId="16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64" fontId="20" fillId="0" borderId="3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/>
    </xf>
    <xf numFmtId="164" fontId="5" fillId="0" borderId="1" xfId="0" applyNumberFormat="1" applyFont="1" applyBorder="1" applyAlignment="1">
      <alignment vertical="center"/>
    </xf>
    <xf numFmtId="0" fontId="21" fillId="0" borderId="0" xfId="1"/>
    <xf numFmtId="0" fontId="22" fillId="0" borderId="0" xfId="1" applyFont="1" applyAlignment="1">
      <alignment horizontal="center"/>
    </xf>
    <xf numFmtId="0" fontId="23" fillId="0" borderId="1" xfId="1" applyFont="1" applyBorder="1" applyAlignment="1">
      <alignment horizontal="center"/>
    </xf>
    <xf numFmtId="0" fontId="23" fillId="0" borderId="1" xfId="1" applyFont="1" applyBorder="1"/>
    <xf numFmtId="0" fontId="23" fillId="0" borderId="1" xfId="1" applyFont="1" applyBorder="1" applyAlignment="1">
      <alignment wrapText="1"/>
    </xf>
    <xf numFmtId="0" fontId="23" fillId="0" borderId="0" xfId="1" applyFont="1"/>
    <xf numFmtId="0" fontId="23" fillId="0" borderId="0" xfId="1" applyFont="1" applyAlignment="1">
      <alignment horizontal="justify" vertical="center" wrapText="1"/>
    </xf>
    <xf numFmtId="0" fontId="23" fillId="0" borderId="0" xfId="1" applyFont="1" applyAlignment="1">
      <alignment horizontal="left" vertical="center" wrapText="1"/>
    </xf>
    <xf numFmtId="0" fontId="21" fillId="0" borderId="0" xfId="1" applyFont="1" applyAlignment="1">
      <alignment horizontal="justify" vertical="center" wrapText="1"/>
    </xf>
    <xf numFmtId="2" fontId="23" fillId="0" borderId="1" xfId="1" applyNumberFormat="1" applyFont="1" applyBorder="1"/>
    <xf numFmtId="166" fontId="27" fillId="0" borderId="1" xfId="1" applyNumberFormat="1" applyFont="1" applyBorder="1"/>
    <xf numFmtId="0" fontId="21" fillId="0" borderId="0" xfId="1" applyAlignment="1">
      <alignment horizontal="right" vertical="top"/>
    </xf>
    <xf numFmtId="0" fontId="24" fillId="0" borderId="1" xfId="1" applyFont="1" applyBorder="1" applyAlignment="1">
      <alignment horizontal="center" wrapText="1"/>
    </xf>
    <xf numFmtId="0" fontId="26" fillId="0" borderId="1" xfId="1" applyFont="1" applyBorder="1" applyAlignment="1">
      <alignment wrapText="1"/>
    </xf>
    <xf numFmtId="0" fontId="26" fillId="0" borderId="1" xfId="1" applyFont="1" applyBorder="1" applyAlignment="1">
      <alignment horizontal="left" wrapText="1"/>
    </xf>
    <xf numFmtId="0" fontId="25" fillId="0" borderId="1" xfId="1" applyFont="1" applyFill="1" applyBorder="1" applyAlignment="1">
      <alignment wrapText="1"/>
    </xf>
    <xf numFmtId="0" fontId="28" fillId="0" borderId="1" xfId="1" applyFont="1" applyBorder="1" applyAlignment="1">
      <alignment wrapText="1"/>
    </xf>
    <xf numFmtId="164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3" fillId="0" borderId="6" xfId="1" applyFont="1" applyBorder="1" applyAlignment="1">
      <alignment horizontal="center" vertical="center" wrapText="1"/>
    </xf>
    <xf numFmtId="0" fontId="21" fillId="0" borderId="6" xfId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pane xSplit="6" ySplit="13" topLeftCell="G74" activePane="bottomRight" state="frozen"/>
      <selection pane="topRight" activeCell="G1" sqref="G1"/>
      <selection pane="bottomLeft" activeCell="A14" sqref="A14"/>
      <selection pane="bottomRight" activeCell="D57" sqref="D57"/>
    </sheetView>
  </sheetViews>
  <sheetFormatPr defaultRowHeight="15" x14ac:dyDescent="0.25"/>
  <cols>
    <col min="1" max="1" width="4.42578125" customWidth="1"/>
    <col min="2" max="2" width="21.28515625" customWidth="1"/>
    <col min="3" max="3" width="13.28515625" customWidth="1"/>
    <col min="4" max="4" width="15.5703125" customWidth="1"/>
    <col min="5" max="5" width="16.42578125" customWidth="1"/>
    <col min="6" max="6" width="15" customWidth="1"/>
    <col min="7" max="7" width="12.5703125" customWidth="1"/>
    <col min="8" max="8" width="9" customWidth="1"/>
    <col min="9" max="9" width="7.5703125" customWidth="1"/>
    <col min="10" max="10" width="6.85546875" customWidth="1"/>
    <col min="11" max="11" width="9.5703125" bestFit="1" customWidth="1"/>
    <col min="12" max="12" width="9.7109375" bestFit="1" customWidth="1"/>
    <col min="13" max="13" width="10.5703125" customWidth="1"/>
  </cols>
  <sheetData>
    <row r="1" spans="1:7" x14ac:dyDescent="0.25">
      <c r="A1" s="91" t="s">
        <v>25</v>
      </c>
      <c r="B1" s="91"/>
      <c r="C1" s="91"/>
      <c r="D1" s="91"/>
      <c r="E1" s="91"/>
      <c r="F1" s="91"/>
      <c r="G1" s="91"/>
    </row>
    <row r="2" spans="1:7" ht="15.75" thickBot="1" x14ac:dyDescent="0.3">
      <c r="A2" s="121" t="s">
        <v>26</v>
      </c>
      <c r="B2" s="121"/>
      <c r="C2" s="121"/>
      <c r="D2" s="121"/>
      <c r="E2" s="121"/>
      <c r="F2" s="121"/>
      <c r="G2" s="121"/>
    </row>
    <row r="3" spans="1:7" ht="8.25" customHeight="1" x14ac:dyDescent="0.25"/>
    <row r="4" spans="1:7" x14ac:dyDescent="0.25">
      <c r="A4" s="91" t="s">
        <v>27</v>
      </c>
      <c r="B4" s="91"/>
      <c r="C4" s="91"/>
      <c r="D4" s="91"/>
      <c r="E4" s="91"/>
      <c r="F4" s="91"/>
      <c r="G4" s="91"/>
    </row>
    <row r="5" spans="1:7" ht="13.5" customHeight="1" x14ac:dyDescent="0.25">
      <c r="A5" s="99" t="s">
        <v>28</v>
      </c>
      <c r="B5" s="99"/>
      <c r="C5" s="99"/>
      <c r="D5" s="99"/>
      <c r="E5" s="99"/>
      <c r="F5" s="99"/>
      <c r="G5" s="99"/>
    </row>
    <row r="6" spans="1:7" ht="15" customHeight="1" x14ac:dyDescent="0.25">
      <c r="A6" s="100" t="s">
        <v>29</v>
      </c>
      <c r="B6" s="100"/>
      <c r="C6" s="100"/>
      <c r="D6" s="100"/>
      <c r="E6" s="100"/>
      <c r="F6" s="100"/>
      <c r="G6" s="100"/>
    </row>
    <row r="7" spans="1:7" ht="15.75" x14ac:dyDescent="0.25">
      <c r="A7" s="99" t="s">
        <v>89</v>
      </c>
      <c r="B7" s="99"/>
      <c r="C7" s="99"/>
      <c r="D7" s="99"/>
      <c r="E7" s="99"/>
      <c r="F7" s="99"/>
      <c r="G7" s="99"/>
    </row>
    <row r="8" spans="1:7" ht="9.75" customHeight="1" x14ac:dyDescent="0.25"/>
    <row r="9" spans="1:7" x14ac:dyDescent="0.25">
      <c r="A9" s="102" t="s">
        <v>31</v>
      </c>
      <c r="B9" s="102"/>
      <c r="C9" s="102"/>
      <c r="D9" s="102"/>
      <c r="E9" s="102"/>
    </row>
    <row r="10" spans="1:7" x14ac:dyDescent="0.25">
      <c r="A10" s="102" t="s">
        <v>32</v>
      </c>
      <c r="B10" s="102"/>
      <c r="C10" s="102"/>
      <c r="D10" s="102"/>
      <c r="E10" s="102"/>
      <c r="G10" s="34">
        <v>-414895.39</v>
      </c>
    </row>
    <row r="11" spans="1:7" ht="11.25" customHeight="1" x14ac:dyDescent="0.25"/>
    <row r="12" spans="1:7" x14ac:dyDescent="0.25">
      <c r="A12" s="101" t="s">
        <v>30</v>
      </c>
      <c r="B12" s="101"/>
      <c r="C12" s="101"/>
      <c r="D12" s="101"/>
      <c r="E12" s="101"/>
    </row>
    <row r="14" spans="1:7" ht="36" x14ac:dyDescent="0.25">
      <c r="A14" s="92" t="s">
        <v>0</v>
      </c>
      <c r="B14" s="92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76</v>
      </c>
    </row>
    <row r="15" spans="1:7" x14ac:dyDescent="0.25">
      <c r="A15" s="92"/>
      <c r="B15" s="92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93">
        <v>1</v>
      </c>
      <c r="B16" s="93"/>
      <c r="C16" s="16">
        <v>2</v>
      </c>
      <c r="D16" s="10">
        <v>3</v>
      </c>
      <c r="E16" s="10" t="s">
        <v>13</v>
      </c>
      <c r="F16" s="10">
        <v>5</v>
      </c>
      <c r="G16" s="16" t="s">
        <v>64</v>
      </c>
    </row>
    <row r="17" spans="1:11" ht="53.25" customHeight="1" x14ac:dyDescent="0.25">
      <c r="A17" s="125" t="s">
        <v>74</v>
      </c>
      <c r="B17" s="125"/>
      <c r="C17" s="17">
        <f>C18+C19+C20+C21+C22</f>
        <v>128972.26000000001</v>
      </c>
      <c r="D17" s="13">
        <f>D18+D19+D20+D21+D22</f>
        <v>1275362.6199999999</v>
      </c>
      <c r="E17" s="13">
        <f>E18+E19+E20+E21+E22</f>
        <v>1404334.8799999994</v>
      </c>
      <c r="F17" s="13">
        <f>F18+F19+F20+F21+F22</f>
        <v>1286820.8899999999</v>
      </c>
      <c r="G17" s="17">
        <f>G18+G19+G20+G21+G22</f>
        <v>117513.98999999947</v>
      </c>
      <c r="H17" s="24"/>
    </row>
    <row r="18" spans="1:11" ht="11.25" customHeight="1" x14ac:dyDescent="0.25">
      <c r="A18" s="122" t="s">
        <v>1</v>
      </c>
      <c r="B18" s="122"/>
      <c r="C18" s="17">
        <v>119241.92</v>
      </c>
      <c r="D18" s="13">
        <f>916148.94+194914.68+43202.72+12628.95+12029.45</f>
        <v>1178924.7399999998</v>
      </c>
      <c r="E18" s="13">
        <f>C18+D18</f>
        <v>1298166.6599999997</v>
      </c>
      <c r="F18" s="13">
        <f>923159.89+196033.21+49280.59+11963.49+11327.58</f>
        <v>1191764.7600000002</v>
      </c>
      <c r="G18" s="17">
        <f>E18-F18</f>
        <v>106401.89999999944</v>
      </c>
      <c r="H18" s="24"/>
    </row>
    <row r="19" spans="1:11" ht="12" customHeight="1" x14ac:dyDescent="0.25">
      <c r="A19" s="122" t="s">
        <v>2</v>
      </c>
      <c r="B19" s="122"/>
      <c r="C19" s="17">
        <v>332.25</v>
      </c>
      <c r="D19" s="13">
        <v>3316.5</v>
      </c>
      <c r="E19" s="13">
        <f t="shared" ref="E19:E26" si="0">C19+D19</f>
        <v>3648.75</v>
      </c>
      <c r="F19" s="13">
        <f>2968.7+332.25</f>
        <v>3300.95</v>
      </c>
      <c r="G19" s="17">
        <f t="shared" ref="G19:G22" si="1">E19-F19</f>
        <v>347.80000000000018</v>
      </c>
      <c r="H19" s="26"/>
      <c r="I19" s="26"/>
      <c r="J19" s="26"/>
    </row>
    <row r="20" spans="1:11" ht="12" customHeight="1" x14ac:dyDescent="0.25">
      <c r="A20" s="122" t="s">
        <v>3</v>
      </c>
      <c r="B20" s="122"/>
      <c r="C20" s="17">
        <v>1295.9100000000001</v>
      </c>
      <c r="D20" s="13">
        <v>13267.98</v>
      </c>
      <c r="E20" s="13">
        <f t="shared" si="0"/>
        <v>14563.89</v>
      </c>
      <c r="F20" s="13">
        <v>11774.4</v>
      </c>
      <c r="G20" s="17">
        <f t="shared" si="1"/>
        <v>2789.49</v>
      </c>
    </row>
    <row r="21" spans="1:11" ht="10.5" customHeight="1" x14ac:dyDescent="0.25">
      <c r="A21" s="122" t="s">
        <v>4</v>
      </c>
      <c r="B21" s="122"/>
      <c r="C21" s="17">
        <v>480.3</v>
      </c>
      <c r="D21" s="13">
        <v>4847.58</v>
      </c>
      <c r="E21" s="13">
        <f t="shared" si="0"/>
        <v>5327.88</v>
      </c>
      <c r="F21" s="13">
        <f>4350.09+480.3</f>
        <v>4830.3900000000003</v>
      </c>
      <c r="G21" s="17">
        <f t="shared" si="1"/>
        <v>497.48999999999978</v>
      </c>
    </row>
    <row r="22" spans="1:11" ht="12" customHeight="1" x14ac:dyDescent="0.25">
      <c r="A22" s="122" t="s">
        <v>5</v>
      </c>
      <c r="B22" s="122"/>
      <c r="C22" s="17">
        <v>7621.88</v>
      </c>
      <c r="D22" s="13">
        <v>75005.820000000007</v>
      </c>
      <c r="E22" s="13">
        <f t="shared" si="0"/>
        <v>82627.700000000012</v>
      </c>
      <c r="F22" s="13">
        <f>67528.51+7621.88</f>
        <v>75150.39</v>
      </c>
      <c r="G22" s="17">
        <f t="shared" si="1"/>
        <v>7477.3100000000122</v>
      </c>
    </row>
    <row r="23" spans="1:11" ht="11.25" customHeight="1" x14ac:dyDescent="0.25">
      <c r="A23" s="110" t="s">
        <v>6</v>
      </c>
      <c r="B23" s="110"/>
      <c r="C23" s="17">
        <v>180193.18</v>
      </c>
      <c r="D23" s="13">
        <f>869959.2+36236.95</f>
        <v>906196.14999999991</v>
      </c>
      <c r="E23" s="13">
        <f t="shared" si="0"/>
        <v>1086389.3299999998</v>
      </c>
      <c r="F23" s="13">
        <f>1044542.9+31489.9</f>
        <v>1076032.8</v>
      </c>
      <c r="G23" s="17">
        <f>E23-F23</f>
        <v>10356.529999999795</v>
      </c>
    </row>
    <row r="24" spans="1:11" ht="10.5" customHeight="1" x14ac:dyDescent="0.25">
      <c r="A24" s="110" t="s">
        <v>7</v>
      </c>
      <c r="B24" s="110"/>
      <c r="C24" s="17">
        <v>46441.52</v>
      </c>
      <c r="D24" s="13">
        <v>406095.04</v>
      </c>
      <c r="E24" s="13">
        <f t="shared" si="0"/>
        <v>452536.56</v>
      </c>
      <c r="F24" s="13">
        <v>428734.89</v>
      </c>
      <c r="G24" s="17">
        <f t="shared" ref="G24:G26" si="2">E24-F24</f>
        <v>23801.669999999984</v>
      </c>
    </row>
    <row r="25" spans="1:11" ht="12.75" customHeight="1" x14ac:dyDescent="0.25">
      <c r="A25" s="110" t="s">
        <v>8</v>
      </c>
      <c r="B25" s="110"/>
      <c r="C25" s="17">
        <v>3108.36</v>
      </c>
      <c r="D25" s="13">
        <v>5202.72</v>
      </c>
      <c r="E25" s="13">
        <f t="shared" si="0"/>
        <v>8311.08</v>
      </c>
      <c r="F25" s="13">
        <f>5202.72</f>
        <v>5202.72</v>
      </c>
      <c r="G25" s="17">
        <f t="shared" si="2"/>
        <v>3108.3599999999997</v>
      </c>
    </row>
    <row r="26" spans="1:11" ht="11.25" customHeight="1" x14ac:dyDescent="0.25">
      <c r="A26" s="110" t="s">
        <v>103</v>
      </c>
      <c r="B26" s="110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1" x14ac:dyDescent="0.25">
      <c r="A27" s="123" t="s">
        <v>9</v>
      </c>
      <c r="B27" s="123"/>
      <c r="C27" s="17">
        <f>C17++C23+C24+C25+C26</f>
        <v>358715.32</v>
      </c>
      <c r="D27" s="13">
        <f>D17+D23+D24+D25+D26</f>
        <v>2592856.5299999998</v>
      </c>
      <c r="E27" s="13">
        <f>E17+E23+E24+E25+E26</f>
        <v>2951571.8499999992</v>
      </c>
      <c r="F27" s="13">
        <f>F17+F23+F24+F25+F26</f>
        <v>2796791.3000000003</v>
      </c>
      <c r="G27" s="17">
        <f>G17+G23+G24+G25+G26</f>
        <v>154780.54999999923</v>
      </c>
    </row>
    <row r="28" spans="1:11" ht="9" customHeight="1" x14ac:dyDescent="0.25"/>
    <row r="29" spans="1:11" x14ac:dyDescent="0.25">
      <c r="A29" s="8" t="s">
        <v>24</v>
      </c>
      <c r="B29" s="8"/>
      <c r="C29" s="8"/>
      <c r="D29" s="8"/>
      <c r="E29" s="9"/>
    </row>
    <row r="30" spans="1:11" ht="12" customHeight="1" x14ac:dyDescent="0.25"/>
    <row r="31" spans="1:11" ht="39" x14ac:dyDescent="0.25">
      <c r="A31" s="22" t="s">
        <v>10</v>
      </c>
      <c r="B31" s="124" t="s">
        <v>11</v>
      </c>
      <c r="C31" s="124"/>
      <c r="D31" s="124"/>
      <c r="E31" s="124"/>
      <c r="F31" s="3" t="s">
        <v>12</v>
      </c>
      <c r="G31" s="4" t="s">
        <v>19</v>
      </c>
    </row>
    <row r="32" spans="1:11" x14ac:dyDescent="0.25">
      <c r="A32" s="6" t="s">
        <v>20</v>
      </c>
      <c r="B32" s="103" t="s">
        <v>34</v>
      </c>
      <c r="C32" s="103"/>
      <c r="D32" s="103"/>
      <c r="E32" s="103"/>
      <c r="F32" s="14" t="s">
        <v>67</v>
      </c>
      <c r="G32" s="21">
        <v>51024</v>
      </c>
      <c r="K32" s="23"/>
    </row>
    <row r="33" spans="1:13" ht="34.5" x14ac:dyDescent="0.25">
      <c r="A33" s="27" t="s">
        <v>21</v>
      </c>
      <c r="B33" s="117" t="s">
        <v>35</v>
      </c>
      <c r="C33" s="117"/>
      <c r="D33" s="117"/>
      <c r="E33" s="117"/>
      <c r="F33" s="2" t="s">
        <v>78</v>
      </c>
      <c r="G33" s="21">
        <v>36737.279999999999</v>
      </c>
    </row>
    <row r="34" spans="1:13" x14ac:dyDescent="0.25">
      <c r="A34" s="27" t="s">
        <v>102</v>
      </c>
      <c r="B34" s="114" t="s">
        <v>92</v>
      </c>
      <c r="C34" s="115"/>
      <c r="D34" s="115"/>
      <c r="E34" s="116"/>
      <c r="F34" s="36"/>
      <c r="G34" s="21">
        <v>2976</v>
      </c>
    </row>
    <row r="35" spans="1:13" ht="29.25" customHeight="1" x14ac:dyDescent="0.25">
      <c r="A35" s="7" t="s">
        <v>22</v>
      </c>
      <c r="B35" s="126" t="s">
        <v>36</v>
      </c>
      <c r="C35" s="126"/>
      <c r="D35" s="126"/>
      <c r="E35" s="126"/>
      <c r="F35" s="118" t="s">
        <v>77</v>
      </c>
      <c r="G35" s="21">
        <v>248835</v>
      </c>
    </row>
    <row r="36" spans="1:13" ht="16.5" customHeight="1" x14ac:dyDescent="0.25">
      <c r="A36" s="7" t="s">
        <v>86</v>
      </c>
      <c r="B36" s="111" t="s">
        <v>87</v>
      </c>
      <c r="C36" s="112"/>
      <c r="D36" s="112"/>
      <c r="E36" s="113"/>
      <c r="F36" s="119"/>
      <c r="G36" s="21">
        <v>22960.799999999999</v>
      </c>
    </row>
    <row r="37" spans="1:13" ht="15" customHeight="1" x14ac:dyDescent="0.25">
      <c r="A37" s="6" t="s">
        <v>23</v>
      </c>
      <c r="B37" s="103" t="s">
        <v>37</v>
      </c>
      <c r="C37" s="103"/>
      <c r="D37" s="103"/>
      <c r="E37" s="103"/>
      <c r="F37" s="119"/>
      <c r="G37" s="21">
        <v>58677.599999999999</v>
      </c>
      <c r="K37" s="29"/>
    </row>
    <row r="38" spans="1:13" ht="14.25" customHeight="1" x14ac:dyDescent="0.25">
      <c r="A38" s="30" t="s">
        <v>79</v>
      </c>
      <c r="B38" s="105" t="s">
        <v>85</v>
      </c>
      <c r="C38" s="105"/>
      <c r="D38" s="105"/>
      <c r="E38" s="105"/>
      <c r="F38" s="119"/>
      <c r="G38" s="21">
        <v>11480.4</v>
      </c>
    </row>
    <row r="39" spans="1:13" ht="12.75" customHeight="1" x14ac:dyDescent="0.25">
      <c r="A39" s="33" t="s">
        <v>80</v>
      </c>
      <c r="B39" s="106" t="s">
        <v>88</v>
      </c>
      <c r="C39" s="106"/>
      <c r="D39" s="106"/>
      <c r="E39" s="106"/>
      <c r="F39" s="119"/>
      <c r="G39" s="21">
        <v>0</v>
      </c>
    </row>
    <row r="40" spans="1:13" ht="12.75" customHeight="1" x14ac:dyDescent="0.25">
      <c r="A40" s="28" t="s">
        <v>33</v>
      </c>
      <c r="B40" s="103" t="s">
        <v>84</v>
      </c>
      <c r="C40" s="103"/>
      <c r="D40" s="103"/>
      <c r="E40" s="103"/>
      <c r="F40" s="120"/>
      <c r="G40" s="21">
        <v>5102.3999999999996</v>
      </c>
    </row>
    <row r="41" spans="1:13" ht="23.25" customHeight="1" x14ac:dyDescent="0.25">
      <c r="A41" s="6" t="s">
        <v>38</v>
      </c>
      <c r="B41" s="117" t="s">
        <v>75</v>
      </c>
      <c r="C41" s="117"/>
      <c r="D41" s="117"/>
      <c r="E41" s="117"/>
      <c r="F41" s="20" t="s">
        <v>65</v>
      </c>
      <c r="G41" s="21">
        <v>10204.799999999999</v>
      </c>
      <c r="K41" s="23"/>
    </row>
    <row r="42" spans="1:13" ht="15.75" customHeight="1" x14ac:dyDescent="0.25">
      <c r="A42" s="30" t="s">
        <v>42</v>
      </c>
      <c r="B42" s="107" t="s">
        <v>82</v>
      </c>
      <c r="C42" s="108"/>
      <c r="D42" s="108"/>
      <c r="E42" s="109"/>
      <c r="F42" s="20" t="s">
        <v>146</v>
      </c>
      <c r="G42" s="21">
        <v>12756</v>
      </c>
      <c r="K42" s="23"/>
    </row>
    <row r="43" spans="1:13" ht="15.75" customHeight="1" x14ac:dyDescent="0.25">
      <c r="A43" s="30" t="s">
        <v>43</v>
      </c>
      <c r="B43" s="107" t="s">
        <v>71</v>
      </c>
      <c r="C43" s="108"/>
      <c r="D43" s="108"/>
      <c r="E43" s="109"/>
      <c r="F43" s="20" t="s">
        <v>145</v>
      </c>
      <c r="G43" s="21">
        <v>182155.68</v>
      </c>
      <c r="K43" s="23"/>
    </row>
    <row r="44" spans="1:13" x14ac:dyDescent="0.25">
      <c r="A44" s="6" t="s">
        <v>44</v>
      </c>
      <c r="B44" s="103" t="s">
        <v>39</v>
      </c>
      <c r="C44" s="103"/>
      <c r="D44" s="103"/>
      <c r="E44" s="103"/>
      <c r="F44" s="14" t="s">
        <v>90</v>
      </c>
      <c r="G44" s="21">
        <v>94239.73</v>
      </c>
    </row>
    <row r="45" spans="1:13" x14ac:dyDescent="0.25">
      <c r="A45" s="6" t="s">
        <v>45</v>
      </c>
      <c r="B45" s="103" t="s">
        <v>40</v>
      </c>
      <c r="C45" s="103"/>
      <c r="D45" s="103"/>
      <c r="E45" s="103"/>
      <c r="F45" s="14" t="s">
        <v>90</v>
      </c>
      <c r="G45" s="21">
        <v>113806.26</v>
      </c>
      <c r="I45" s="23"/>
      <c r="K45" s="32"/>
    </row>
    <row r="46" spans="1:13" x14ac:dyDescent="0.25">
      <c r="A46" s="30" t="s">
        <v>46</v>
      </c>
      <c r="B46" s="107" t="s">
        <v>83</v>
      </c>
      <c r="C46" s="108"/>
      <c r="D46" s="108"/>
      <c r="E46" s="109"/>
      <c r="F46" s="14" t="s">
        <v>90</v>
      </c>
      <c r="G46" s="21">
        <v>71878.23</v>
      </c>
      <c r="L46" s="26"/>
      <c r="M46" s="26"/>
    </row>
    <row r="47" spans="1:13" x14ac:dyDescent="0.25">
      <c r="A47" s="6" t="s">
        <v>48</v>
      </c>
      <c r="B47" s="103" t="s">
        <v>41</v>
      </c>
      <c r="C47" s="103"/>
      <c r="D47" s="103"/>
      <c r="E47" s="103"/>
      <c r="F47" s="19" t="s">
        <v>66</v>
      </c>
      <c r="G47" s="21">
        <f>2201.3+225</f>
        <v>2426.3000000000002</v>
      </c>
    </row>
    <row r="48" spans="1:13" x14ac:dyDescent="0.25">
      <c r="A48" s="6" t="s">
        <v>49</v>
      </c>
      <c r="B48" s="103" t="s">
        <v>81</v>
      </c>
      <c r="C48" s="103"/>
      <c r="D48" s="103"/>
      <c r="E48" s="103"/>
      <c r="F48" s="6"/>
      <c r="G48" s="21">
        <f>43202.72+12628.95</f>
        <v>55831.67</v>
      </c>
    </row>
    <row r="49" spans="1:7" x14ac:dyDescent="0.25">
      <c r="A49" s="78" t="s">
        <v>47</v>
      </c>
      <c r="B49" s="79"/>
      <c r="C49" s="79"/>
      <c r="D49" s="79"/>
      <c r="E49" s="80"/>
      <c r="F49" s="6"/>
      <c r="G49" s="21"/>
    </row>
    <row r="50" spans="1:7" ht="12" customHeight="1" x14ac:dyDescent="0.25">
      <c r="A50" s="19" t="s">
        <v>50</v>
      </c>
      <c r="B50" s="104" t="s">
        <v>2</v>
      </c>
      <c r="C50" s="104"/>
      <c r="D50" s="104"/>
      <c r="E50" s="104"/>
      <c r="F50" s="14" t="s">
        <v>68</v>
      </c>
      <c r="G50" s="13">
        <f>D19</f>
        <v>3316.5</v>
      </c>
    </row>
    <row r="51" spans="1:7" ht="12" customHeight="1" x14ac:dyDescent="0.25">
      <c r="A51" s="19" t="s">
        <v>52</v>
      </c>
      <c r="B51" s="104" t="s">
        <v>3</v>
      </c>
      <c r="C51" s="104"/>
      <c r="D51" s="104"/>
      <c r="E51" s="104"/>
      <c r="F51" s="14" t="s">
        <v>69</v>
      </c>
      <c r="G51" s="13">
        <f>D20</f>
        <v>13267.98</v>
      </c>
    </row>
    <row r="52" spans="1:7" ht="12" customHeight="1" x14ac:dyDescent="0.25">
      <c r="A52" s="19" t="s">
        <v>53</v>
      </c>
      <c r="B52" s="104" t="s">
        <v>51</v>
      </c>
      <c r="C52" s="104"/>
      <c r="D52" s="104"/>
      <c r="E52" s="104"/>
      <c r="F52" s="14" t="s">
        <v>70</v>
      </c>
      <c r="G52" s="13">
        <f>D22</f>
        <v>75005.820000000007</v>
      </c>
    </row>
    <row r="53" spans="1:7" ht="12" customHeight="1" x14ac:dyDescent="0.25">
      <c r="A53" s="19" t="s">
        <v>54</v>
      </c>
      <c r="B53" s="104" t="s">
        <v>4</v>
      </c>
      <c r="C53" s="104"/>
      <c r="D53" s="104"/>
      <c r="E53" s="104"/>
      <c r="F53" s="14" t="s">
        <v>68</v>
      </c>
      <c r="G53" s="13">
        <f>D21</f>
        <v>4847.58</v>
      </c>
    </row>
    <row r="54" spans="1:7" ht="14.25" customHeight="1" x14ac:dyDescent="0.25">
      <c r="A54" s="6" t="s">
        <v>72</v>
      </c>
      <c r="B54" s="98" t="s">
        <v>17</v>
      </c>
      <c r="C54" s="98"/>
      <c r="D54" s="98"/>
      <c r="E54" s="98"/>
      <c r="F54" s="6"/>
      <c r="G54" s="31">
        <f>SUM(G32:G53)</f>
        <v>1077530.03</v>
      </c>
    </row>
    <row r="55" spans="1:7" x14ac:dyDescent="0.25">
      <c r="A55" s="6" t="s">
        <v>73</v>
      </c>
      <c r="B55" s="78" t="s">
        <v>91</v>
      </c>
      <c r="C55" s="79"/>
      <c r="D55" s="79"/>
      <c r="E55" s="79"/>
      <c r="F55" s="80"/>
      <c r="G55" s="35">
        <f>G10+F17+F25+F26-G54</f>
        <v>-200401.81000000017</v>
      </c>
    </row>
    <row r="56" spans="1:7" ht="11.25" customHeight="1" x14ac:dyDescent="0.25"/>
    <row r="57" spans="1:7" x14ac:dyDescent="0.25">
      <c r="A57" s="81" t="s">
        <v>55</v>
      </c>
      <c r="B57" s="81"/>
      <c r="C57" s="11"/>
      <c r="D57" s="11"/>
      <c r="E57" s="11"/>
    </row>
    <row r="58" spans="1:7" x14ac:dyDescent="0.25">
      <c r="A58" s="82" t="s">
        <v>56</v>
      </c>
      <c r="B58" s="82"/>
      <c r="C58" s="82"/>
      <c r="D58" s="82"/>
      <c r="E58" s="82"/>
      <c r="G58" s="25">
        <f>G23+G24</f>
        <v>34158.199999999779</v>
      </c>
    </row>
    <row r="59" spans="1:7" ht="11.25" customHeight="1" x14ac:dyDescent="0.25">
      <c r="A59" s="11"/>
      <c r="B59" s="11"/>
      <c r="C59" s="11"/>
      <c r="D59" s="11"/>
      <c r="E59" s="11"/>
    </row>
    <row r="60" spans="1:7" x14ac:dyDescent="0.25">
      <c r="A60" s="81" t="s">
        <v>57</v>
      </c>
      <c r="B60" s="81"/>
      <c r="C60" s="11"/>
      <c r="D60" s="11"/>
      <c r="E60" s="11"/>
    </row>
    <row r="61" spans="1:7" ht="9" customHeight="1" x14ac:dyDescent="0.25"/>
    <row r="62" spans="1:7" x14ac:dyDescent="0.25">
      <c r="A62" s="14" t="s">
        <v>10</v>
      </c>
      <c r="B62" s="85" t="s">
        <v>60</v>
      </c>
      <c r="C62" s="86"/>
      <c r="D62" s="86"/>
      <c r="E62" s="87"/>
      <c r="F62" s="12" t="s">
        <v>58</v>
      </c>
      <c r="G62" s="6" t="s">
        <v>59</v>
      </c>
    </row>
    <row r="63" spans="1:7" ht="12" customHeight="1" x14ac:dyDescent="0.25">
      <c r="A63" s="14" t="s">
        <v>20</v>
      </c>
      <c r="B63" s="88" t="s">
        <v>61</v>
      </c>
      <c r="C63" s="89"/>
      <c r="D63" s="89"/>
      <c r="E63" s="90"/>
      <c r="F63" s="1"/>
      <c r="G63" s="1"/>
    </row>
    <row r="64" spans="1:7" ht="12" customHeight="1" x14ac:dyDescent="0.25">
      <c r="A64" s="14" t="s">
        <v>21</v>
      </c>
      <c r="B64" s="88" t="s">
        <v>62</v>
      </c>
      <c r="C64" s="89"/>
      <c r="D64" s="89"/>
      <c r="E64" s="90"/>
      <c r="F64" s="1"/>
      <c r="G64" s="1"/>
    </row>
    <row r="65" spans="1:7" ht="12" customHeight="1" x14ac:dyDescent="0.25">
      <c r="A65" s="14" t="s">
        <v>22</v>
      </c>
      <c r="B65" s="88" t="s">
        <v>63</v>
      </c>
      <c r="C65" s="89"/>
      <c r="D65" s="89"/>
      <c r="E65" s="90"/>
      <c r="F65" s="1"/>
      <c r="G65" s="1"/>
    </row>
    <row r="66" spans="1:7" ht="12" customHeight="1" x14ac:dyDescent="0.25">
      <c r="A66" s="37"/>
      <c r="B66" s="38"/>
      <c r="C66" s="38"/>
      <c r="D66" s="38"/>
      <c r="E66" s="38"/>
      <c r="F66" s="32"/>
      <c r="G66" s="32"/>
    </row>
    <row r="67" spans="1:7" ht="12" customHeight="1" x14ac:dyDescent="0.25">
      <c r="A67" s="37"/>
      <c r="B67" s="38"/>
      <c r="C67" s="38"/>
      <c r="D67" s="38"/>
      <c r="E67" s="38"/>
      <c r="F67" s="32"/>
      <c r="G67" s="32"/>
    </row>
    <row r="68" spans="1:7" ht="12" customHeight="1" x14ac:dyDescent="0.25">
      <c r="A68" s="91" t="s">
        <v>93</v>
      </c>
      <c r="B68" s="91"/>
      <c r="C68" s="91"/>
      <c r="D68" s="91"/>
      <c r="E68" s="91"/>
      <c r="F68" s="91"/>
      <c r="G68" s="91"/>
    </row>
    <row r="69" spans="1:7" ht="12" customHeight="1" x14ac:dyDescent="0.25"/>
    <row r="70" spans="1:7" ht="32.25" customHeight="1" x14ac:dyDescent="0.25">
      <c r="A70" s="92" t="s">
        <v>0</v>
      </c>
      <c r="B70" s="92"/>
      <c r="C70" s="39" t="s">
        <v>94</v>
      </c>
      <c r="D70" s="40" t="s">
        <v>95</v>
      </c>
      <c r="E70" s="41" t="s">
        <v>76</v>
      </c>
      <c r="F70" s="42" t="s">
        <v>96</v>
      </c>
      <c r="G70" s="43" t="s">
        <v>97</v>
      </c>
    </row>
    <row r="71" spans="1:7" ht="19.5" customHeight="1" x14ac:dyDescent="0.25">
      <c r="A71" s="92"/>
      <c r="B71" s="92"/>
      <c r="C71" s="44" t="s">
        <v>14</v>
      </c>
      <c r="D71" s="45" t="s">
        <v>14</v>
      </c>
      <c r="E71" s="16" t="s">
        <v>14</v>
      </c>
      <c r="F71" s="10" t="s">
        <v>14</v>
      </c>
      <c r="G71" s="46" t="s">
        <v>14</v>
      </c>
    </row>
    <row r="72" spans="1:7" ht="12" customHeight="1" x14ac:dyDescent="0.25">
      <c r="A72" s="93">
        <v>1</v>
      </c>
      <c r="B72" s="93"/>
      <c r="C72" s="47">
        <v>2</v>
      </c>
      <c r="D72" s="45">
        <v>3</v>
      </c>
      <c r="E72" s="16">
        <v>4</v>
      </c>
      <c r="F72" s="48">
        <v>5</v>
      </c>
      <c r="G72" s="46" t="s">
        <v>98</v>
      </c>
    </row>
    <row r="73" spans="1:7" ht="33" customHeight="1" x14ac:dyDescent="0.25">
      <c r="A73" s="49" t="s">
        <v>10</v>
      </c>
      <c r="B73" s="49" t="s">
        <v>99</v>
      </c>
      <c r="C73" s="50">
        <v>1459817</v>
      </c>
      <c r="D73" s="51">
        <f>1321079+7257.11</f>
        <v>1328336.1100000001</v>
      </c>
      <c r="E73" s="52">
        <f>C73-D73</f>
        <v>131480.8899999999</v>
      </c>
      <c r="F73" s="53"/>
      <c r="G73" s="54"/>
    </row>
    <row r="74" spans="1:7" ht="25.5" x14ac:dyDescent="0.25">
      <c r="A74" s="57" t="s">
        <v>20</v>
      </c>
      <c r="B74" s="55" t="s">
        <v>100</v>
      </c>
      <c r="C74" s="56"/>
      <c r="D74" s="56"/>
      <c r="E74" s="56"/>
      <c r="F74" s="53">
        <v>440000</v>
      </c>
      <c r="G74" s="58"/>
    </row>
    <row r="75" spans="1:7" x14ac:dyDescent="0.25">
      <c r="A75" s="83" t="s">
        <v>21</v>
      </c>
      <c r="B75" s="94" t="s">
        <v>101</v>
      </c>
      <c r="C75" s="96"/>
      <c r="D75" s="96"/>
      <c r="E75" s="96"/>
      <c r="F75" s="76">
        <v>330523.11</v>
      </c>
      <c r="G75" s="76"/>
    </row>
    <row r="76" spans="1:7" ht="31.5" customHeight="1" x14ac:dyDescent="0.25">
      <c r="A76" s="84"/>
      <c r="B76" s="95"/>
      <c r="C76" s="97"/>
      <c r="D76" s="97"/>
      <c r="E76" s="97"/>
      <c r="F76" s="77"/>
      <c r="G76" s="77"/>
    </row>
    <row r="77" spans="1:7" x14ac:dyDescent="0.25">
      <c r="A77" s="57"/>
      <c r="B77" s="55" t="s">
        <v>17</v>
      </c>
      <c r="C77" s="56"/>
      <c r="D77" s="56"/>
      <c r="E77" s="56"/>
      <c r="F77" s="51">
        <f>SUM(F74:F76)</f>
        <v>770523.11</v>
      </c>
      <c r="G77" s="58">
        <f>D73-F77</f>
        <v>557813.00000000012</v>
      </c>
    </row>
  </sheetData>
  <mergeCells count="65">
    <mergeCell ref="A22:B22"/>
    <mergeCell ref="B44:E44"/>
    <mergeCell ref="F35:F40"/>
    <mergeCell ref="A1:G1"/>
    <mergeCell ref="A2:G2"/>
    <mergeCell ref="A20:B20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5:E35"/>
    <mergeCell ref="B46:E46"/>
    <mergeCell ref="B51:E51"/>
    <mergeCell ref="B52:E52"/>
    <mergeCell ref="B53:E53"/>
    <mergeCell ref="A23:B23"/>
    <mergeCell ref="A24:B24"/>
    <mergeCell ref="A25:B25"/>
    <mergeCell ref="A26:B26"/>
    <mergeCell ref="B45:E45"/>
    <mergeCell ref="B42:E42"/>
    <mergeCell ref="B43:E43"/>
    <mergeCell ref="B37:E37"/>
    <mergeCell ref="B36:E36"/>
    <mergeCell ref="B34:E34"/>
    <mergeCell ref="B40:E40"/>
    <mergeCell ref="B41:E41"/>
    <mergeCell ref="D75:D76"/>
    <mergeCell ref="E75:E76"/>
    <mergeCell ref="B54:E54"/>
    <mergeCell ref="A4:G4"/>
    <mergeCell ref="A5:G5"/>
    <mergeCell ref="A6:G6"/>
    <mergeCell ref="A7:G7"/>
    <mergeCell ref="A12:E12"/>
    <mergeCell ref="A9:E9"/>
    <mergeCell ref="A10:E10"/>
    <mergeCell ref="B47:E47"/>
    <mergeCell ref="B48:E48"/>
    <mergeCell ref="B50:E50"/>
    <mergeCell ref="B38:E38"/>
    <mergeCell ref="B39:E39"/>
    <mergeCell ref="A49:E49"/>
    <mergeCell ref="F75:F76"/>
    <mergeCell ref="G75:G76"/>
    <mergeCell ref="B55:F55"/>
    <mergeCell ref="A57:B57"/>
    <mergeCell ref="A58:E58"/>
    <mergeCell ref="A60:B60"/>
    <mergeCell ref="A75:A76"/>
    <mergeCell ref="B62:E62"/>
    <mergeCell ref="B63:E63"/>
    <mergeCell ref="B64:E64"/>
    <mergeCell ref="B65:E65"/>
    <mergeCell ref="A68:G68"/>
    <mergeCell ref="A70:B71"/>
    <mergeCell ref="A72:B72"/>
    <mergeCell ref="B75:B76"/>
    <mergeCell ref="C75:C76"/>
  </mergeCells>
  <pageMargins left="0" right="0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6" workbookViewId="0">
      <selection activeCell="A37" sqref="A37:D38"/>
    </sheetView>
  </sheetViews>
  <sheetFormatPr defaultRowHeight="15" x14ac:dyDescent="0.25"/>
  <cols>
    <col min="1" max="1" width="7" customWidth="1"/>
    <col min="2" max="2" width="39" customWidth="1"/>
    <col min="3" max="3" width="14.140625" customWidth="1"/>
    <col min="4" max="4" width="21.85546875" customWidth="1"/>
  </cols>
  <sheetData>
    <row r="1" spans="1:4" x14ac:dyDescent="0.25">
      <c r="A1" s="59"/>
      <c r="B1" s="59"/>
      <c r="C1" s="59"/>
      <c r="D1" s="70" t="s">
        <v>104</v>
      </c>
    </row>
    <row r="2" spans="1:4" ht="74.25" customHeight="1" x14ac:dyDescent="0.25">
      <c r="A2" s="127" t="s">
        <v>105</v>
      </c>
      <c r="B2" s="128"/>
      <c r="C2" s="128"/>
      <c r="D2" s="128"/>
    </row>
    <row r="3" spans="1:4" ht="15.75" x14ac:dyDescent="0.25">
      <c r="A3" s="61" t="s">
        <v>10</v>
      </c>
      <c r="B3" s="61" t="s">
        <v>106</v>
      </c>
      <c r="C3" s="61" t="s">
        <v>107</v>
      </c>
      <c r="D3" s="62" t="s">
        <v>108</v>
      </c>
    </row>
    <row r="4" spans="1:4" ht="17.100000000000001" customHeight="1" x14ac:dyDescent="0.25">
      <c r="A4" s="61">
        <v>1</v>
      </c>
      <c r="B4" s="71" t="s">
        <v>109</v>
      </c>
      <c r="C4" s="62"/>
      <c r="D4" s="68"/>
    </row>
    <row r="5" spans="1:4" ht="17.100000000000001" customHeight="1" x14ac:dyDescent="0.25">
      <c r="A5" s="61"/>
      <c r="B5" s="63" t="s">
        <v>110</v>
      </c>
      <c r="C5" s="61"/>
      <c r="D5" s="68">
        <v>18179</v>
      </c>
    </row>
    <row r="6" spans="1:4" ht="17.100000000000001" customHeight="1" x14ac:dyDescent="0.25">
      <c r="A6" s="61"/>
      <c r="B6" s="72" t="s">
        <v>111</v>
      </c>
      <c r="C6" s="61" t="s">
        <v>112</v>
      </c>
      <c r="D6" s="68"/>
    </row>
    <row r="7" spans="1:4" ht="17.100000000000001" customHeight="1" x14ac:dyDescent="0.25">
      <c r="A7" s="61"/>
      <c r="B7" s="72" t="s">
        <v>113</v>
      </c>
      <c r="C7" s="61" t="s">
        <v>114</v>
      </c>
      <c r="D7" s="68"/>
    </row>
    <row r="8" spans="1:4" ht="17.100000000000001" customHeight="1" x14ac:dyDescent="0.25">
      <c r="A8" s="61"/>
      <c r="B8" s="72"/>
      <c r="C8" s="61"/>
      <c r="D8" s="68"/>
    </row>
    <row r="9" spans="1:4" ht="17.100000000000001" customHeight="1" x14ac:dyDescent="0.25">
      <c r="A9" s="61"/>
      <c r="B9" s="63" t="s">
        <v>115</v>
      </c>
      <c r="C9" s="61"/>
      <c r="D9" s="68">
        <v>46632</v>
      </c>
    </row>
    <row r="10" spans="1:4" ht="17.100000000000001" customHeight="1" x14ac:dyDescent="0.25">
      <c r="A10" s="61"/>
      <c r="B10" s="73" t="s">
        <v>111</v>
      </c>
      <c r="C10" s="61" t="s">
        <v>116</v>
      </c>
      <c r="D10" s="68"/>
    </row>
    <row r="11" spans="1:4" ht="17.100000000000001" customHeight="1" x14ac:dyDescent="0.25">
      <c r="A11" s="61"/>
      <c r="B11" s="73" t="s">
        <v>117</v>
      </c>
      <c r="C11" s="61" t="s">
        <v>118</v>
      </c>
      <c r="D11" s="68"/>
    </row>
    <row r="12" spans="1:4" ht="17.100000000000001" customHeight="1" x14ac:dyDescent="0.25">
      <c r="A12" s="61"/>
      <c r="B12" s="73" t="s">
        <v>119</v>
      </c>
      <c r="C12" s="61" t="s">
        <v>120</v>
      </c>
      <c r="D12" s="68"/>
    </row>
    <row r="13" spans="1:4" ht="17.100000000000001" customHeight="1" x14ac:dyDescent="0.25">
      <c r="A13" s="61"/>
      <c r="B13" s="73" t="s">
        <v>121</v>
      </c>
      <c r="C13" s="61" t="s">
        <v>118</v>
      </c>
      <c r="D13" s="68"/>
    </row>
    <row r="14" spans="1:4" ht="17.100000000000001" customHeight="1" x14ac:dyDescent="0.25">
      <c r="A14" s="61"/>
      <c r="B14" s="72" t="s">
        <v>122</v>
      </c>
      <c r="C14" s="61" t="s">
        <v>123</v>
      </c>
      <c r="D14" s="68"/>
    </row>
    <row r="15" spans="1:4" ht="17.100000000000001" customHeight="1" x14ac:dyDescent="0.25">
      <c r="A15" s="61"/>
      <c r="B15" s="72"/>
      <c r="C15" s="61"/>
      <c r="D15" s="68"/>
    </row>
    <row r="16" spans="1:4" ht="17.100000000000001" customHeight="1" x14ac:dyDescent="0.25">
      <c r="A16" s="61"/>
      <c r="B16" s="75" t="s">
        <v>124</v>
      </c>
      <c r="C16" s="61"/>
      <c r="D16" s="68">
        <v>1909</v>
      </c>
    </row>
    <row r="17" spans="1:4" ht="17.100000000000001" customHeight="1" x14ac:dyDescent="0.25">
      <c r="A17" s="61"/>
      <c r="B17" s="63" t="s">
        <v>125</v>
      </c>
      <c r="C17" s="61" t="s">
        <v>126</v>
      </c>
      <c r="D17" s="68">
        <v>58737</v>
      </c>
    </row>
    <row r="18" spans="1:4" ht="17.100000000000001" customHeight="1" x14ac:dyDescent="0.25">
      <c r="A18" s="61"/>
      <c r="B18" s="63" t="s">
        <v>127</v>
      </c>
      <c r="C18" s="61"/>
      <c r="D18" s="68">
        <v>4566</v>
      </c>
    </row>
    <row r="19" spans="1:4" ht="17.100000000000001" customHeight="1" x14ac:dyDescent="0.25">
      <c r="A19" s="61"/>
      <c r="B19" s="63"/>
      <c r="C19" s="61"/>
      <c r="D19" s="68"/>
    </row>
    <row r="20" spans="1:4" ht="17.100000000000001" customHeight="1" x14ac:dyDescent="0.25">
      <c r="A20" s="61"/>
      <c r="B20" s="63" t="s">
        <v>128</v>
      </c>
      <c r="C20" s="61"/>
      <c r="D20" s="68">
        <v>6313</v>
      </c>
    </row>
    <row r="21" spans="1:4" ht="17.100000000000001" customHeight="1" x14ac:dyDescent="0.25">
      <c r="A21" s="61"/>
      <c r="B21" s="72" t="s">
        <v>129</v>
      </c>
      <c r="C21" s="61" t="s">
        <v>130</v>
      </c>
      <c r="D21" s="68"/>
    </row>
    <row r="22" spans="1:4" ht="17.100000000000001" customHeight="1" x14ac:dyDescent="0.25">
      <c r="A22" s="61"/>
      <c r="B22" s="72" t="s">
        <v>131</v>
      </c>
      <c r="C22" s="61" t="s">
        <v>132</v>
      </c>
      <c r="D22" s="68"/>
    </row>
    <row r="23" spans="1:4" ht="17.100000000000001" customHeight="1" x14ac:dyDescent="0.25">
      <c r="A23" s="61"/>
      <c r="B23" s="72"/>
      <c r="C23" s="61"/>
      <c r="D23" s="68"/>
    </row>
    <row r="24" spans="1:4" ht="17.100000000000001" customHeight="1" x14ac:dyDescent="0.25">
      <c r="A24" s="61">
        <v>2</v>
      </c>
      <c r="B24" s="71" t="s">
        <v>133</v>
      </c>
      <c r="C24" s="61"/>
      <c r="D24" s="68"/>
    </row>
    <row r="25" spans="1:4" ht="17.100000000000001" customHeight="1" x14ac:dyDescent="0.25">
      <c r="A25" s="61"/>
      <c r="B25" s="63"/>
      <c r="C25" s="61"/>
      <c r="D25" s="68"/>
    </row>
    <row r="26" spans="1:4" ht="17.100000000000001" customHeight="1" x14ac:dyDescent="0.25">
      <c r="A26" s="61"/>
      <c r="B26" s="63" t="s">
        <v>134</v>
      </c>
      <c r="C26" s="61" t="s">
        <v>135</v>
      </c>
      <c r="D26" s="68">
        <v>1795</v>
      </c>
    </row>
    <row r="27" spans="1:4" ht="17.100000000000001" customHeight="1" x14ac:dyDescent="0.25">
      <c r="A27" s="61"/>
      <c r="B27" s="63" t="s">
        <v>136</v>
      </c>
      <c r="C27" s="61" t="s">
        <v>137</v>
      </c>
      <c r="D27" s="68">
        <v>802</v>
      </c>
    </row>
    <row r="28" spans="1:4" ht="17.100000000000001" customHeight="1" x14ac:dyDescent="0.25">
      <c r="A28" s="61"/>
      <c r="B28" s="63" t="s">
        <v>138</v>
      </c>
      <c r="C28" s="61" t="s">
        <v>139</v>
      </c>
      <c r="D28" s="68">
        <v>98580</v>
      </c>
    </row>
    <row r="29" spans="1:4" ht="17.100000000000001" customHeight="1" x14ac:dyDescent="0.25">
      <c r="A29" s="61"/>
      <c r="B29" s="63" t="s">
        <v>140</v>
      </c>
      <c r="C29" s="61" t="s">
        <v>141</v>
      </c>
      <c r="D29" s="68">
        <v>320</v>
      </c>
    </row>
    <row r="30" spans="1:4" ht="17.100000000000001" customHeight="1" x14ac:dyDescent="0.25">
      <c r="A30" s="61"/>
      <c r="B30" s="63" t="s">
        <v>142</v>
      </c>
      <c r="C30" s="61"/>
      <c r="D30" s="68">
        <v>5882</v>
      </c>
    </row>
    <row r="31" spans="1:4" ht="17.100000000000001" customHeight="1" x14ac:dyDescent="0.25">
      <c r="A31" s="61"/>
      <c r="B31" s="63" t="s">
        <v>143</v>
      </c>
      <c r="C31" s="61" t="s">
        <v>123</v>
      </c>
      <c r="D31" s="68">
        <v>756</v>
      </c>
    </row>
    <row r="32" spans="1:4" ht="17.100000000000001" customHeight="1" x14ac:dyDescent="0.25">
      <c r="A32" s="61"/>
      <c r="B32" s="63"/>
      <c r="C32" s="61"/>
      <c r="D32" s="68"/>
    </row>
    <row r="33" spans="1:4" ht="17.100000000000001" customHeight="1" x14ac:dyDescent="0.25">
      <c r="A33" s="61">
        <v>3</v>
      </c>
      <c r="B33" s="71" t="s">
        <v>144</v>
      </c>
      <c r="C33" s="61"/>
      <c r="D33" s="68">
        <v>4364</v>
      </c>
    </row>
    <row r="34" spans="1:4" ht="17.100000000000001" customHeight="1" x14ac:dyDescent="0.25">
      <c r="A34" s="61"/>
      <c r="B34" s="71"/>
      <c r="C34" s="61"/>
      <c r="D34" s="68"/>
    </row>
    <row r="35" spans="1:4" ht="17.100000000000001" customHeight="1" x14ac:dyDescent="0.25">
      <c r="A35" s="62"/>
      <c r="B35" s="74" t="s">
        <v>9</v>
      </c>
      <c r="C35" s="61"/>
      <c r="D35" s="69">
        <v>248835</v>
      </c>
    </row>
    <row r="36" spans="1:4" ht="15.75" x14ac:dyDescent="0.25">
      <c r="A36" s="64"/>
      <c r="B36" s="64"/>
      <c r="C36" s="64"/>
      <c r="D36" s="59"/>
    </row>
    <row r="37" spans="1:4" x14ac:dyDescent="0.25">
      <c r="A37" s="65"/>
      <c r="B37" s="66"/>
      <c r="C37" s="67"/>
      <c r="D37" s="59"/>
    </row>
    <row r="38" spans="1:4" x14ac:dyDescent="0.25">
      <c r="A38" s="59"/>
      <c r="B38" s="59"/>
      <c r="C38" s="60"/>
      <c r="D38" s="59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2019-03-04T06:24:13Z</cp:lastPrinted>
  <dcterms:created xsi:type="dcterms:W3CDTF">2018-08-28T07:18:51Z</dcterms:created>
  <dcterms:modified xsi:type="dcterms:W3CDTF">2019-03-28T08:22:37Z</dcterms:modified>
</cp:coreProperties>
</file>